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60" windowWidth="24060" windowHeight="7320" tabRatio="348" activeTab="0"/>
  </bookViews>
  <sheets>
    <sheet name="Kommune" sheetId="1" r:id="rId1"/>
    <sheet name="Fylkeskommune" sheetId="2" r:id="rId2"/>
    <sheet name="E-bedrifter" sheetId="3" r:id="rId3"/>
    <sheet name="Sammendrag" sheetId="4" r:id="rId4"/>
  </sheets>
  <definedNames>
    <definedName name="_xlnm.Print_Area" localSheetId="2">'E-bedrifter'!$A$4:$K$154</definedName>
    <definedName name="_xlnm.Print_Area" localSheetId="0">'Kommune'!$A$114:$I$145</definedName>
    <definedName name="_xlnm.Print_Titles" localSheetId="2">'E-bedrifter'!$2:$2</definedName>
    <definedName name="_xlnm.Print_Titles" localSheetId="0">'Kommune'!$2:$3</definedName>
  </definedNames>
  <calcPr fullCalcOnLoad="1"/>
</workbook>
</file>

<file path=xl/comments2.xml><?xml version="1.0" encoding="utf-8"?>
<comments xmlns="http://schemas.openxmlformats.org/spreadsheetml/2006/main">
  <authors>
    <author>Einar Jensen</author>
  </authors>
  <commentList>
    <comment ref="C6" authorId="0">
      <text>
        <r>
          <rPr>
            <b/>
            <sz val="8"/>
            <rFont val="Tahoma"/>
            <family val="2"/>
          </rPr>
          <t>Einar Jensen:</t>
        </r>
        <r>
          <rPr>
            <sz val="8"/>
            <rFont val="Tahoma"/>
            <family val="2"/>
          </rPr>
          <t xml:space="preserve">
Oslo er både kommune og fylke - kommunen inngår avtale</t>
        </r>
      </text>
    </comment>
    <comment ref="E11" authorId="0">
      <text>
        <r>
          <rPr>
            <b/>
            <sz val="8"/>
            <rFont val="Tahoma"/>
            <family val="2"/>
          </rPr>
          <t>Einar Jensen:</t>
        </r>
        <r>
          <rPr>
            <sz val="8"/>
            <rFont val="Tahoma"/>
            <family val="2"/>
          </rPr>
          <t xml:space="preserve">
Trukket fra 32.637 som Geovekst-part i Telemark</t>
        </r>
      </text>
    </comment>
  </commentList>
</comments>
</file>

<file path=xl/comments3.xml><?xml version="1.0" encoding="utf-8"?>
<comments xmlns="http://schemas.openxmlformats.org/spreadsheetml/2006/main">
  <authors>
    <author>Einar Jensen</author>
    <author>jenein</author>
    <author>lienka</author>
  </authors>
  <commentList>
    <comment ref="C3" authorId="0">
      <text>
        <r>
          <rPr>
            <b/>
            <sz val="8"/>
            <rFont val="Tahoma"/>
            <family val="2"/>
          </rPr>
          <t xml:space="preserve">Einar Jensen:
Lagt til 144' for aktuelle eBedrifter uten områdekonsesjon </t>
        </r>
        <r>
          <rPr>
            <sz val="8"/>
            <rFont val="Tahoma"/>
            <family val="2"/>
          </rPr>
          <t xml:space="preserve">
</t>
        </r>
      </text>
    </comment>
    <comment ref="B12" authorId="1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BKK betaler gjennom grunnkart Bergen</t>
        </r>
      </text>
    </comment>
    <comment ref="B36" authorId="1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Betaling for Bærum. Oslo er foreløpig ikke part</t>
        </r>
      </text>
    </comment>
    <comment ref="B111" authorId="1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Betaling for Trondheim kommune</t>
        </r>
      </text>
    </comment>
    <comment ref="B17" authorId="1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Betaling for Drammen</t>
        </r>
      </text>
    </comment>
    <comment ref="B61" authorId="1">
      <text>
        <r>
          <rPr>
            <b/>
            <sz val="9"/>
            <rFont val="Tahoma"/>
            <family val="2"/>
          </rPr>
          <t>jenein:</t>
        </r>
        <r>
          <rPr>
            <sz val="9"/>
            <rFont val="Tahoma"/>
            <family val="2"/>
          </rPr>
          <t xml:space="preserve">
Betaling for Stavanger</t>
        </r>
      </text>
    </comment>
    <comment ref="O131" authorId="2">
      <text>
        <r>
          <rPr>
            <b/>
            <sz val="9"/>
            <rFont val="Tahoma"/>
            <family val="2"/>
          </rPr>
          <t>lienka:</t>
        </r>
        <r>
          <rPr>
            <sz val="9"/>
            <rFont val="Tahoma"/>
            <family val="2"/>
          </rPr>
          <t xml:space="preserve">
Fastsum tjenester fra matrikkel:
kr 3 840
Hvis de skal ha endringslogg: 
kr 7 680 (fastsum + andel) i tillegg
Totalt kr 11 520 for endringslogg</t>
        </r>
      </text>
    </comment>
  </commentList>
</comments>
</file>

<file path=xl/comments4.xml><?xml version="1.0" encoding="utf-8"?>
<comments xmlns="http://schemas.openxmlformats.org/spreadsheetml/2006/main">
  <authors>
    <author>Einar Jensen</author>
  </authors>
  <commentList>
    <comment ref="C6" authorId="0">
      <text>
        <r>
          <rPr>
            <b/>
            <sz val="8"/>
            <rFont val="Tahoma"/>
            <family val="2"/>
          </rPr>
          <t>Einar Jensen:</t>
        </r>
        <r>
          <rPr>
            <sz val="8"/>
            <rFont val="Tahoma"/>
            <family val="2"/>
          </rPr>
          <t xml:space="preserve">
I denne summen inngår IKKE eBedrifter uten områdekonsesjon.</t>
        </r>
      </text>
    </comment>
  </commentList>
</comments>
</file>

<file path=xl/sharedStrings.xml><?xml version="1.0" encoding="utf-8"?>
<sst xmlns="http://schemas.openxmlformats.org/spreadsheetml/2006/main" count="1224" uniqueCount="1097">
  <si>
    <t>Fylke</t>
  </si>
  <si>
    <t>Komm-une</t>
  </si>
  <si>
    <t>Kommune-navn</t>
  </si>
  <si>
    <t>Sum</t>
  </si>
  <si>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</si>
  <si>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</si>
  <si>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</si>
  <si>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</si>
  <si>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</si>
  <si>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</si>
  <si>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</si>
  <si>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</si>
  <si>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</si>
  <si>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</si>
  <si>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</si>
  <si>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</si>
  <si>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</si>
  <si>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</si>
  <si>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</si>
  <si>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</si>
  <si>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</si>
  <si>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</si>
  <si>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</si>
  <si>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</si>
  <si>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</si>
  <si>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</si>
  <si>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</si>
  <si>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</si>
  <si>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</si>
  <si>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</si>
  <si>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</si>
  <si>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</si>
  <si>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</si>
  <si>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</si>
  <si>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</si>
  <si>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</si>
  <si>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</si>
  <si>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</t>
  </si>
  <si>
    <t>0138</t>
  </si>
  <si>
    <t>Hobøl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</si>
  <si>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</si>
  <si>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</si>
  <si>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</si>
  <si>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</si>
  <si>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</si>
  <si>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</si>
  <si>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</si>
  <si>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</si>
  <si>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</si>
  <si>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</si>
  <si>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</si>
  <si>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</si>
  <si>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</si>
  <si>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</si>
  <si>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</si>
  <si>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</si>
  <si>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</si>
  <si>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Aurskog-Høland</t>
  </si>
  <si>
    <t>0226</t>
  </si>
  <si>
    <t>Sørum</t>
  </si>
  <si>
    <t>0227</t>
  </si>
  <si>
    <t>Fet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</si>
  <si>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</si>
  <si>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</si>
  <si>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</si>
  <si>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</si>
  <si>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</si>
  <si>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</si>
  <si>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</si>
  <si>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</si>
  <si>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</si>
  <si>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</si>
  <si>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</si>
  <si>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</si>
  <si>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</si>
  <si>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</si>
  <si>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</si>
  <si>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</t>
  </si>
  <si>
    <t>0237</t>
  </si>
  <si>
    <t>Eidsvoll</t>
  </si>
  <si>
    <t>0238</t>
  </si>
  <si>
    <t>Nannestad</t>
  </si>
  <si>
    <t>0239</t>
  </si>
  <si>
    <t>Hurdal</t>
  </si>
  <si>
    <t>0301</t>
  </si>
  <si>
    <t>Oslo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</si>
  <si>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</si>
  <si>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</si>
  <si>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</si>
  <si>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</si>
  <si>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</si>
  <si>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</si>
  <si>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</si>
  <si>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</si>
  <si>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</si>
  <si>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</si>
  <si>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</si>
  <si>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</si>
  <si>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</si>
  <si>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</si>
  <si>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</si>
  <si>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</si>
  <si>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</si>
  <si>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</si>
  <si>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</si>
  <si>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</si>
  <si>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0426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</si>
  <si>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</si>
  <si>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</si>
  <si>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</si>
  <si>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</si>
  <si>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</si>
  <si>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</si>
  <si>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</si>
  <si>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</si>
  <si>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0432</t>
  </si>
  <si>
    <t>Rendalen</t>
  </si>
  <si>
    <t>0434</t>
  </si>
  <si>
    <t>Engerdal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</si>
  <si>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</si>
  <si>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</si>
  <si>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</si>
  <si>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</si>
  <si>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</si>
  <si>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</si>
  <si>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</si>
  <si>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</si>
  <si>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</si>
  <si>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</si>
  <si>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</si>
  <si>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</si>
  <si>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</si>
  <si>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</si>
  <si>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</si>
  <si>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</si>
  <si>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</si>
  <si>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</si>
  <si>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</si>
  <si>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</si>
  <si>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</si>
  <si>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</si>
  <si>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</si>
  <si>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</si>
  <si>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</si>
  <si>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</si>
  <si>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</si>
  <si>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</si>
  <si>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</si>
  <si>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</si>
  <si>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</si>
  <si>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</si>
  <si>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</si>
  <si>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</si>
  <si>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</si>
  <si>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</si>
  <si>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</si>
  <si>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</si>
  <si>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</si>
  <si>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</si>
  <si>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</si>
  <si>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</si>
  <si>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</si>
  <si>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</si>
  <si>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</si>
  <si>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</si>
  <si>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</si>
  <si>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</si>
  <si>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</si>
  <si>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</si>
  <si>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</si>
  <si>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</si>
  <si>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0541</t>
  </si>
  <si>
    <t>Etnedal</t>
  </si>
  <si>
    <t>0542</t>
  </si>
  <si>
    <t>Nord-Aurdal</t>
  </si>
  <si>
    <t>0543</t>
  </si>
  <si>
    <t>Vestre Slidre</t>
  </si>
  <si>
    <t>0544</t>
  </si>
  <si>
    <t>Øystre Slidre</t>
  </si>
  <si>
    <t>0545</t>
  </si>
  <si>
    <t>Vang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</si>
  <si>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</si>
  <si>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</si>
  <si>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</si>
  <si>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</si>
  <si>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</si>
  <si>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</si>
  <si>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</si>
  <si>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</si>
  <si>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</si>
  <si>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</si>
  <si>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</si>
  <si>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</si>
  <si>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</si>
  <si>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</si>
  <si>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</si>
  <si>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</si>
  <si>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</si>
  <si>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</si>
  <si>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</si>
  <si>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</si>
  <si>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</si>
  <si>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</si>
  <si>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</si>
  <si>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</si>
  <si>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</si>
  <si>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</si>
  <si>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</si>
  <si>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</si>
  <si>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</si>
  <si>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</si>
  <si>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</si>
  <si>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</si>
  <si>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</si>
  <si>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</si>
  <si>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</si>
  <si>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</si>
  <si>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</si>
  <si>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</si>
  <si>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</si>
  <si>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</si>
  <si>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</si>
  <si>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0701</t>
  </si>
  <si>
    <t>0702</t>
  </si>
  <si>
    <t>Holmestrand</t>
  </si>
  <si>
    <t>0704</t>
  </si>
  <si>
    <t>Tønsberg</t>
  </si>
  <si>
    <t>0706</t>
  </si>
  <si>
    <t>Sandefjord</t>
  </si>
  <si>
    <t>0709</t>
  </si>
  <si>
    <t>Larvik</t>
  </si>
  <si>
    <t>0711</t>
  </si>
  <si>
    <t>Svelvik</t>
  </si>
  <si>
    <t>0713</t>
  </si>
  <si>
    <t>Sande</t>
  </si>
  <si>
    <t>0714</t>
  </si>
  <si>
    <t>Hof</t>
  </si>
  <si>
    <t>0716</t>
  </si>
  <si>
    <t>Re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</si>
  <si>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</si>
  <si>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</si>
  <si>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</si>
  <si>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</si>
  <si>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</si>
  <si>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</si>
  <si>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</si>
  <si>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</si>
  <si>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</si>
  <si>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</si>
  <si>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</si>
  <si>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</si>
  <si>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</si>
  <si>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</si>
  <si>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</si>
  <si>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</si>
  <si>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</si>
  <si>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</si>
  <si>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</si>
  <si>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</si>
  <si>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</si>
  <si>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</si>
  <si>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</si>
  <si>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</si>
  <si>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</si>
  <si>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</si>
  <si>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</si>
  <si>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</si>
  <si>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</si>
  <si>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</si>
  <si>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</si>
  <si>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</si>
  <si>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</si>
  <si>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</si>
  <si>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</si>
  <si>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</si>
  <si>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</si>
  <si>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</si>
  <si>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</si>
  <si>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</si>
  <si>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</si>
  <si>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</si>
  <si>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</si>
  <si>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</si>
  <si>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</si>
  <si>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</si>
  <si>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0901</t>
  </si>
  <si>
    <t>Risør</t>
  </si>
  <si>
    <t>0904</t>
  </si>
  <si>
    <t>Grimstad</t>
  </si>
  <si>
    <t>0906</t>
  </si>
  <si>
    <t>Arendal</t>
  </si>
  <si>
    <t>0911</t>
  </si>
  <si>
    <t>Gjerstad</t>
  </si>
  <si>
    <t>0912</t>
  </si>
  <si>
    <t>Vegårshei</t>
  </si>
  <si>
    <t>0914</t>
  </si>
  <si>
    <t>Tvedestrand</t>
  </si>
  <si>
    <t>0919</t>
  </si>
  <si>
    <t>Froland</t>
  </si>
  <si>
    <t>0926</t>
  </si>
  <si>
    <t>Lillesand</t>
  </si>
  <si>
    <t>0928</t>
  </si>
  <si>
    <t>Birkenes</t>
  </si>
  <si>
    <t>0929</t>
  </si>
  <si>
    <t>Åmli</t>
  </si>
  <si>
    <t>0935</t>
  </si>
  <si>
    <t>Iveland</t>
  </si>
  <si>
    <t>0937</t>
  </si>
  <si>
    <t>Evje Og Hornnes</t>
  </si>
  <si>
    <t>0938</t>
  </si>
  <si>
    <t>Bygland</t>
  </si>
  <si>
    <t>0940</t>
  </si>
  <si>
    <t>Valle</t>
  </si>
  <si>
    <t>0941</t>
  </si>
  <si>
    <t>Bykle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</si>
  <si>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</si>
  <si>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</si>
  <si>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</si>
  <si>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</si>
  <si>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</si>
  <si>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</si>
  <si>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</si>
  <si>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</si>
  <si>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</si>
  <si>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</si>
  <si>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</si>
  <si>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</si>
  <si>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</si>
  <si>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</si>
  <si>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</si>
  <si>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</si>
  <si>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1026</t>
  </si>
  <si>
    <t>Åseral</t>
  </si>
  <si>
    <t>1027</t>
  </si>
  <si>
    <t>Audnedal</t>
  </si>
  <si>
    <t>1029</t>
  </si>
  <si>
    <t>Lindesnes</t>
  </si>
  <si>
    <t>1032</t>
  </si>
  <si>
    <t>Lyngdal</t>
  </si>
  <si>
    <t>1034</t>
  </si>
  <si>
    <t>Hægebostad</t>
  </si>
  <si>
    <t>1037</t>
  </si>
  <si>
    <t>Kvinesdal</t>
  </si>
  <si>
    <t>1046</t>
  </si>
  <si>
    <t>Sirdal</t>
  </si>
  <si>
    <t>1101</t>
  </si>
  <si>
    <t>Eigersund</t>
  </si>
  <si>
    <t>1102</t>
  </si>
  <si>
    <t>Sandnes</t>
  </si>
  <si>
    <t>1103</t>
  </si>
  <si>
    <t>Stavanger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</si>
  <si>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</si>
  <si>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</si>
  <si>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</si>
  <si>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</si>
  <si>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</si>
  <si>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</si>
  <si>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</si>
  <si>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</si>
  <si>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</si>
  <si>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</si>
  <si>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</si>
  <si>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</si>
  <si>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</si>
  <si>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</si>
  <si>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</si>
  <si>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</si>
  <si>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</si>
  <si>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</si>
  <si>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</si>
  <si>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</si>
  <si>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</si>
  <si>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</si>
  <si>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</si>
  <si>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</si>
  <si>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</si>
  <si>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</si>
  <si>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</si>
  <si>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</si>
  <si>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</si>
  <si>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</si>
  <si>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</si>
  <si>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</si>
  <si>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</si>
  <si>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</si>
  <si>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</si>
  <si>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</si>
  <si>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</si>
  <si>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</si>
  <si>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</si>
  <si>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</si>
  <si>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</si>
  <si>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</si>
  <si>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</si>
  <si>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</si>
  <si>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Vindafjord</t>
  </si>
  <si>
    <t>1201</t>
  </si>
  <si>
    <t>Bergen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</si>
  <si>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</si>
  <si>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</si>
  <si>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</si>
  <si>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</si>
  <si>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</si>
  <si>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</si>
  <si>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</si>
  <si>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</si>
  <si>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</si>
  <si>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</si>
  <si>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</si>
  <si>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</si>
  <si>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</si>
  <si>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</si>
  <si>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</si>
  <si>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</si>
  <si>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1228</t>
  </si>
  <si>
    <t>Odda</t>
  </si>
  <si>
    <t>1231</t>
  </si>
  <si>
    <t>Ullensvang</t>
  </si>
  <si>
    <t>1232</t>
  </si>
  <si>
    <t>Eidfjord</t>
  </si>
  <si>
    <t>1233</t>
  </si>
  <si>
    <t>Ulvik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</si>
  <si>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</si>
  <si>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</si>
  <si>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</si>
  <si>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</si>
  <si>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</si>
  <si>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</si>
  <si>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</si>
  <si>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</si>
  <si>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</si>
  <si>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</si>
  <si>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</si>
  <si>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1244</t>
  </si>
  <si>
    <t>Austevoll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</si>
  <si>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</si>
  <si>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</si>
  <si>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</si>
  <si>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</si>
  <si>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</si>
  <si>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</si>
  <si>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</si>
  <si>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</si>
  <si>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1252</t>
  </si>
  <si>
    <t>Modalen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</si>
  <si>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</si>
  <si>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</si>
  <si>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</si>
  <si>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</si>
  <si>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</si>
  <si>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</si>
  <si>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</si>
  <si>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</si>
  <si>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</si>
  <si>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</si>
  <si>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</si>
  <si>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</si>
  <si>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1265</t>
  </si>
  <si>
    <t>Fedje</t>
  </si>
  <si>
    <t>1266</t>
  </si>
  <si>
    <t>Masfjorden</t>
  </si>
  <si>
    <t>1401</t>
  </si>
  <si>
    <t>Flora</t>
  </si>
  <si>
    <t>1411</t>
  </si>
  <si>
    <t>Gulen</t>
  </si>
  <si>
    <t>1412</t>
  </si>
  <si>
    <t>Solund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</si>
  <si>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</si>
  <si>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</si>
  <si>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</si>
  <si>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</si>
  <si>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</si>
  <si>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</si>
  <si>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</si>
  <si>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</si>
  <si>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</si>
  <si>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</si>
  <si>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1420</t>
  </si>
  <si>
    <t>Sogndal</t>
  </si>
  <si>
    <t>1421</t>
  </si>
  <si>
    <t>Aurland</t>
  </si>
  <si>
    <t>1422</t>
  </si>
  <si>
    <t>Lærdal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</si>
  <si>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</si>
  <si>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</si>
  <si>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</si>
  <si>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</si>
  <si>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</si>
  <si>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</si>
  <si>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</si>
  <si>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</si>
  <si>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</si>
  <si>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</si>
  <si>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</si>
  <si>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</si>
  <si>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</si>
  <si>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</si>
  <si>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</si>
  <si>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</si>
  <si>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</si>
  <si>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</si>
  <si>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</si>
  <si>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</si>
  <si>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</si>
  <si>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</si>
  <si>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</si>
  <si>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</si>
  <si>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1444</t>
  </si>
  <si>
    <t>Hornindal</t>
  </si>
  <si>
    <t>1445</t>
  </si>
  <si>
    <t>Gloppen</t>
  </si>
  <si>
    <t>1449</t>
  </si>
  <si>
    <t>Stryn</t>
  </si>
  <si>
    <t>1502</t>
  </si>
  <si>
    <t>Molde</t>
  </si>
  <si>
    <t>Kristiansund</t>
  </si>
  <si>
    <t>1504</t>
  </si>
  <si>
    <t>Ålesund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</si>
  <si>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</si>
  <si>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</si>
  <si>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</si>
  <si>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</si>
  <si>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</si>
  <si>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</si>
  <si>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</si>
  <si>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</si>
  <si>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</si>
  <si>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</si>
  <si>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</si>
  <si>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</si>
  <si>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</si>
  <si>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</si>
  <si>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</si>
  <si>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</si>
  <si>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</si>
  <si>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</si>
  <si>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</si>
  <si>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</si>
  <si>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</si>
  <si>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</si>
  <si>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</si>
  <si>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</si>
  <si>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</si>
  <si>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</si>
  <si>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</si>
  <si>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</si>
  <si>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</si>
  <si>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</si>
  <si>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</si>
  <si>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</si>
  <si>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</si>
  <si>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</si>
  <si>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</si>
  <si>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</si>
  <si>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>Nesset</t>
  </si>
  <si>
    <t>1545</t>
  </si>
  <si>
    <t>Midsund</t>
  </si>
  <si>
    <t>1546</t>
  </si>
  <si>
    <t>Sandøy</t>
  </si>
  <si>
    <t>1547</t>
  </si>
  <si>
    <t>Aukra</t>
  </si>
  <si>
    <t>1548</t>
  </si>
  <si>
    <t>Fræna</t>
  </si>
  <si>
    <t>1551</t>
  </si>
  <si>
    <t>Eide</t>
  </si>
  <si>
    <t>1554</t>
  </si>
  <si>
    <t>Averøy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</si>
  <si>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</si>
  <si>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</si>
  <si>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</si>
  <si>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</si>
  <si>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</si>
  <si>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</si>
  <si>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</si>
  <si>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</si>
  <si>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</si>
  <si>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</si>
  <si>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Aure</t>
  </si>
  <si>
    <t>1571</t>
  </si>
  <si>
    <t>Halsa</t>
  </si>
  <si>
    <t>1573</t>
  </si>
  <si>
    <t>Smøla</t>
  </si>
  <si>
    <t>1601</t>
  </si>
  <si>
    <t>Trondheim</t>
  </si>
  <si>
    <t>1612</t>
  </si>
  <si>
    <t>Hemne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</si>
  <si>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</si>
  <si>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</si>
  <si>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</si>
  <si>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</si>
  <si>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</si>
  <si>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</si>
  <si>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</si>
  <si>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</si>
  <si>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</si>
  <si>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</si>
  <si>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</si>
  <si>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</si>
  <si>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</si>
  <si>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</si>
  <si>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</si>
  <si>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</si>
  <si>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</si>
  <si>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</si>
  <si>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1633</t>
  </si>
  <si>
    <t>Osen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</si>
  <si>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</si>
  <si>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</si>
  <si>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</si>
  <si>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</si>
  <si>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</si>
  <si>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</si>
  <si>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</si>
  <si>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</si>
  <si>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1640</t>
  </si>
  <si>
    <t>Røros</t>
  </si>
  <si>
    <t>1644</t>
  </si>
  <si>
    <t>Holtålen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</si>
  <si>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</si>
  <si>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</si>
  <si>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</si>
  <si>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</si>
  <si>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</si>
  <si>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</si>
  <si>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</si>
  <si>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</si>
  <si>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</si>
  <si>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</si>
  <si>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</si>
  <si>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</si>
  <si>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</si>
  <si>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</si>
  <si>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</si>
  <si>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</si>
  <si>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</si>
  <si>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</si>
  <si>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</si>
  <si>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</si>
  <si>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</si>
  <si>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</si>
  <si>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1717</t>
  </si>
  <si>
    <t>Frosta</t>
  </si>
  <si>
    <t>1718</t>
  </si>
  <si>
    <t>Leksvik</t>
  </si>
  <si>
    <t>1719</t>
  </si>
  <si>
    <t>Levanger</t>
  </si>
  <si>
    <t>1721</t>
  </si>
  <si>
    <t>Verdal</t>
  </si>
  <si>
    <t>1723</t>
  </si>
  <si>
    <t>Mosvik</t>
  </si>
  <si>
    <t>1724</t>
  </si>
  <si>
    <t>Verran</t>
  </si>
  <si>
    <t>1725</t>
  </si>
  <si>
    <t>Namdalseid</t>
  </si>
  <si>
    <t>1729</t>
  </si>
  <si>
    <t>Inderøy</t>
  </si>
  <si>
    <t>1736</t>
  </si>
  <si>
    <t>Snåsa</t>
  </si>
  <si>
    <t>1738</t>
  </si>
  <si>
    <t>Lierne</t>
  </si>
  <si>
    <t>1739</t>
  </si>
  <si>
    <t>Røyrvik</t>
  </si>
  <si>
    <t>1740</t>
  </si>
  <si>
    <t>Namsskogan</t>
  </si>
  <si>
    <t>1742</t>
  </si>
  <si>
    <t>Grong</t>
  </si>
  <si>
    <t>1743</t>
  </si>
  <si>
    <t>Høylandet</t>
  </si>
  <si>
    <t>1744</t>
  </si>
  <si>
    <t>Overhalla</t>
  </si>
  <si>
    <t>1748</t>
  </si>
  <si>
    <t>Fosnes</t>
  </si>
  <si>
    <t>1749</t>
  </si>
  <si>
    <t>Flatanger</t>
  </si>
  <si>
    <t>1750</t>
  </si>
  <si>
    <t>Vikna</t>
  </si>
  <si>
    <t>1751</t>
  </si>
  <si>
    <t>Nærøy</t>
  </si>
  <si>
    <t>1755</t>
  </si>
  <si>
    <t>Leka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</si>
  <si>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</si>
  <si>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</si>
  <si>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</si>
  <si>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</si>
  <si>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</si>
  <si>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</si>
  <si>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</si>
  <si>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</si>
  <si>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</si>
  <si>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</si>
  <si>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</si>
  <si>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</si>
  <si>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</si>
  <si>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</si>
  <si>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</si>
  <si>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</si>
  <si>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</si>
  <si>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</si>
  <si>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</si>
  <si>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</si>
  <si>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</si>
  <si>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</si>
  <si>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</si>
  <si>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</si>
  <si>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</si>
  <si>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</si>
  <si>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</si>
  <si>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</si>
  <si>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</si>
  <si>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</si>
  <si>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</si>
  <si>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</si>
  <si>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</si>
  <si>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</si>
  <si>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</si>
  <si>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</si>
  <si>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</si>
  <si>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</si>
  <si>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</si>
  <si>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</si>
  <si>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</si>
  <si>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</si>
  <si>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</si>
  <si>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</si>
  <si>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</si>
  <si>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</si>
  <si>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</si>
  <si>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</t>
  </si>
  <si>
    <t>1845</t>
  </si>
  <si>
    <t>Sørfold</t>
  </si>
  <si>
    <t>1848</t>
  </si>
  <si>
    <t>Steigen</t>
  </si>
  <si>
    <t>1849</t>
  </si>
  <si>
    <t>Hamarøy</t>
  </si>
  <si>
    <t>1850</t>
  </si>
  <si>
    <t>Tysfjord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</si>
  <si>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</si>
  <si>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</si>
  <si>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</si>
  <si>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</si>
  <si>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</si>
  <si>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</si>
  <si>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</si>
  <si>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</si>
  <si>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</si>
  <si>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</si>
  <si>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</si>
  <si>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</si>
  <si>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</si>
  <si>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</si>
  <si>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</si>
  <si>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</si>
  <si>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</si>
  <si>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</si>
  <si>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</si>
  <si>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</si>
  <si>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</si>
  <si>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1868</t>
  </si>
  <si>
    <t>Øksnes</t>
  </si>
  <si>
    <t>1870</t>
  </si>
  <si>
    <t>Sortland</t>
  </si>
  <si>
    <t>1871</t>
  </si>
  <si>
    <t>Andøy</t>
  </si>
  <si>
    <t>1874</t>
  </si>
  <si>
    <t>Moskenes</t>
  </si>
  <si>
    <t>1901</t>
  </si>
  <si>
    <t>Harstad</t>
  </si>
  <si>
    <t>1902</t>
  </si>
  <si>
    <t>Tromsø</t>
  </si>
  <si>
    <t>1911</t>
  </si>
  <si>
    <t>Kvæfjord</t>
  </si>
  <si>
    <t>1913</t>
  </si>
  <si>
    <t>Skånland</t>
  </si>
  <si>
    <t>1915</t>
  </si>
  <si>
    <t>Bjarkøy</t>
  </si>
  <si>
    <t>1917</t>
  </si>
  <si>
    <t>Ibestad</t>
  </si>
  <si>
    <t>1919</t>
  </si>
  <si>
    <t>Gratangen</t>
  </si>
  <si>
    <t>1920</t>
  </si>
  <si>
    <t>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</si>
  <si>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</si>
  <si>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</si>
  <si>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</si>
  <si>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</si>
  <si>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</si>
  <si>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</si>
  <si>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</si>
  <si>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</si>
  <si>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</si>
  <si>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</si>
  <si>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</si>
  <si>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</si>
  <si>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</si>
  <si>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</si>
  <si>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1929</t>
  </si>
  <si>
    <t>Berg</t>
  </si>
  <si>
    <t>1931</t>
  </si>
  <si>
    <t>Lenvik</t>
  </si>
  <si>
    <t>1933</t>
  </si>
  <si>
    <t>Balsfjord</t>
  </si>
  <si>
    <t>1936</t>
  </si>
  <si>
    <t>Karlsøy</t>
  </si>
  <si>
    <t>1938</t>
  </si>
  <si>
    <t>Lyngen</t>
  </si>
  <si>
    <t>1939</t>
  </si>
  <si>
    <t>Storfjord</t>
  </si>
  <si>
    <t>1940</t>
  </si>
  <si>
    <t>Kåfjord</t>
  </si>
  <si>
    <t>1941</t>
  </si>
  <si>
    <t>Skjervøy</t>
  </si>
  <si>
    <t>1942</t>
  </si>
  <si>
    <t>Nordreisa</t>
  </si>
  <si>
    <t>1943</t>
  </si>
  <si>
    <t>Kvænangen</t>
  </si>
  <si>
    <t>2002</t>
  </si>
  <si>
    <t>Vardø</t>
  </si>
  <si>
    <t>2003</t>
  </si>
  <si>
    <t>Vadsø</t>
  </si>
  <si>
    <t>2004</t>
  </si>
  <si>
    <t>Hammerfest</t>
  </si>
  <si>
    <t>2011</t>
  </si>
  <si>
    <t>Kautokeino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</si>
  <si>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</si>
  <si>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</si>
  <si>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</si>
  <si>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</si>
  <si>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</si>
  <si>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</si>
  <si>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</si>
  <si>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</si>
  <si>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</si>
  <si>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</si>
  <si>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</si>
  <si>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Nordkapp</t>
  </si>
  <si>
    <t>2020</t>
  </si>
  <si>
    <t>Porsanger</t>
  </si>
  <si>
    <t>2021</t>
  </si>
  <si>
    <t>Karasjok</t>
  </si>
  <si>
    <t>2022</t>
  </si>
  <si>
    <t>Lebesby</t>
  </si>
  <si>
    <t>2023</t>
  </si>
  <si>
    <t>Gamvik</t>
  </si>
  <si>
    <t>2024</t>
  </si>
  <si>
    <t>Berlevåg</t>
  </si>
  <si>
    <t>2025</t>
  </si>
  <si>
    <t>Tana</t>
  </si>
  <si>
    <t>2027</t>
  </si>
  <si>
    <t>Nesseby</t>
  </si>
  <si>
    <t>2028</t>
  </si>
  <si>
    <t>Båtsfjord</t>
  </si>
  <si>
    <t>2030</t>
  </si>
  <si>
    <t>Sør-Varanger</t>
  </si>
  <si>
    <t>Kostnad per kommune</t>
  </si>
  <si>
    <t>1804</t>
  </si>
  <si>
    <t>Endelig kostnad per kommune</t>
  </si>
  <si>
    <t>Dato avtale inngått</t>
  </si>
  <si>
    <t>Dato fakturert</t>
  </si>
  <si>
    <t>Sum fakturet</t>
  </si>
  <si>
    <t>01</t>
  </si>
  <si>
    <t>Østfold</t>
  </si>
  <si>
    <t>02</t>
  </si>
  <si>
    <t>Akershus</t>
  </si>
  <si>
    <t>04</t>
  </si>
  <si>
    <t>Hedmark</t>
  </si>
  <si>
    <t>05</t>
  </si>
  <si>
    <t>Oppland</t>
  </si>
  <si>
    <t>06</t>
  </si>
  <si>
    <t>Buskerud</t>
  </si>
  <si>
    <t>07</t>
  </si>
  <si>
    <t>Vestfold</t>
  </si>
  <si>
    <t>08</t>
  </si>
  <si>
    <t>Telemark</t>
  </si>
  <si>
    <t>09</t>
  </si>
  <si>
    <t>Aust-Agder</t>
  </si>
  <si>
    <t>10</t>
  </si>
  <si>
    <t>Vest-Agder</t>
  </si>
  <si>
    <t>11</t>
  </si>
  <si>
    <t>Rogaland</t>
  </si>
  <si>
    <t>12</t>
  </si>
  <si>
    <t>Hordaland</t>
  </si>
  <si>
    <t>14</t>
  </si>
  <si>
    <t>Sogn og Fjordane</t>
  </si>
  <si>
    <t>Møre og Romsdal</t>
  </si>
  <si>
    <t>16</t>
  </si>
  <si>
    <t>Sør-Trøndelag</t>
  </si>
  <si>
    <t>17</t>
  </si>
  <si>
    <t>Nord-Trøndelag</t>
  </si>
  <si>
    <t>18</t>
  </si>
  <si>
    <t>Nordland</t>
  </si>
  <si>
    <t>19</t>
  </si>
  <si>
    <t>Troms</t>
  </si>
  <si>
    <t>20</t>
  </si>
  <si>
    <t>Finnmark</t>
  </si>
  <si>
    <t>Fylkes-kommune</t>
  </si>
  <si>
    <t>Fylkesnavn</t>
  </si>
  <si>
    <t>Kommuner</t>
  </si>
  <si>
    <t>Fylkeskommuner</t>
  </si>
  <si>
    <t>Antall</t>
  </si>
  <si>
    <t>Totalt</t>
  </si>
  <si>
    <t>Avtaler inngått</t>
  </si>
  <si>
    <t>Fakturert</t>
  </si>
  <si>
    <t>SUM</t>
  </si>
  <si>
    <t>AGDER ENERGI NETT AS</t>
  </si>
  <si>
    <t>ALTA KRAFTLAG A/L</t>
  </si>
  <si>
    <t>ANDØY ENERGI AS</t>
  </si>
  <si>
    <t>ASKØY ENERGI AS</t>
  </si>
  <si>
    <t>AURLAND ENERGIVERK A/S</t>
  </si>
  <si>
    <t>AUSTEVOLL KRAFTLAG P/L</t>
  </si>
  <si>
    <t>BALLANGEN ENERGI AS</t>
  </si>
  <si>
    <t>BINDAL KRAFTLAG A/L</t>
  </si>
  <si>
    <t>BODØ ENERGI A/S</t>
  </si>
  <si>
    <t>DALANE ENERGI IKS</t>
  </si>
  <si>
    <t>DRAGEFOSSEN KRAFTANLEGG A/S</t>
  </si>
  <si>
    <t>EIDEFOSS A/S</t>
  </si>
  <si>
    <t>ELVERUM ENERGIVERK NETT AS</t>
  </si>
  <si>
    <t>ENERGI 1 FOLLO/RØYKEN AS</t>
  </si>
  <si>
    <t>ETNE ELEKTRISITETSLAG</t>
  </si>
  <si>
    <t>EVENES KRAFTFORSYNING A/S</t>
  </si>
  <si>
    <t>FAUSKE LYSVERK A/S</t>
  </si>
  <si>
    <t>FINNÅS KRAFTLAG</t>
  </si>
  <si>
    <t>FITJAR KRAFTLAG P/L</t>
  </si>
  <si>
    <t>FLESBERG ELEKTRISITETSVERK AS</t>
  </si>
  <si>
    <t>FORSAND ELVERK</t>
  </si>
  <si>
    <t>FORTUM DISTIBUTION AS</t>
  </si>
  <si>
    <t>FOSENKRAFT AS</t>
  </si>
  <si>
    <t>FREDRIKSTAD ENERGI NETT AS</t>
  </si>
  <si>
    <t>FUSA KRAFTLAG PL</t>
  </si>
  <si>
    <t>GAULDAL ENERGI AS</t>
  </si>
  <si>
    <t>GUDBRANDSDAL ENERGI AS</t>
  </si>
  <si>
    <t>HADELAND ENERGINETT AS</t>
  </si>
  <si>
    <t>HAFSLUND NETT AS</t>
  </si>
  <si>
    <t>HALLINGDAL KRAFTNETT A/S</t>
  </si>
  <si>
    <t>HAMMERFEST ENERGI AS</t>
  </si>
  <si>
    <t>HAUGALAND KRAFT AS</t>
  </si>
  <si>
    <t>HELGELANDSKRAFT AS</t>
  </si>
  <si>
    <t>HEMNE KRAFTLAG A/L</t>
  </si>
  <si>
    <t>HEMSEDAL ENERGI</t>
  </si>
  <si>
    <t>HJARTDAL ELVERK AS</t>
  </si>
  <si>
    <t>HURUM ENERGIVERK AS</t>
  </si>
  <si>
    <t>HØLAND OG SETSKOG ELVERK</t>
  </si>
  <si>
    <t>HÅLOGALAND KRAFT AS</t>
  </si>
  <si>
    <t>INDRE HARDANGER KRAFTLAG AS</t>
  </si>
  <si>
    <t>ISTAD KRAFTNETT AS</t>
  </si>
  <si>
    <t>JONDAL ENERGIVERK</t>
  </si>
  <si>
    <t>JÆREN ELVERK</t>
  </si>
  <si>
    <t>KLEPP ENERGI</t>
  </si>
  <si>
    <t>KRAGERØ ENERGI AS</t>
  </si>
  <si>
    <t>KRØDSHERAD EVERK</t>
  </si>
  <si>
    <t>KVAM KRAFTVERK AS</t>
  </si>
  <si>
    <t>KVIKNE-RENNEBU KRAFTLAG A/L</t>
  </si>
  <si>
    <t>KVINNHERAD ENERGI A/S</t>
  </si>
  <si>
    <t>LIER EVERK AS</t>
  </si>
  <si>
    <t>LOFOTKRAFT AS</t>
  </si>
  <si>
    <t>LUOSTEJOK KRAFTLAG A/L</t>
  </si>
  <si>
    <t>LUSTER ENERGIVERK A/S</t>
  </si>
  <si>
    <t>MALVIK EVERK AS</t>
  </si>
  <si>
    <t>MELØY ENERGI AS</t>
  </si>
  <si>
    <t>MIDT NETT BUSKERUD AS</t>
  </si>
  <si>
    <t>MODALEN KRAFTLAG BA</t>
  </si>
  <si>
    <t>NARVIK ENERGINETT AS</t>
  </si>
  <si>
    <t>NESSET KRAFT AS</t>
  </si>
  <si>
    <t>NORDDAL ELVERK AS</t>
  </si>
  <si>
    <t>NORDKYN KRAFTLAG A/L</t>
  </si>
  <si>
    <t>NORDMØRE ENERGIVERK AS</t>
  </si>
  <si>
    <t>NORD-SALTEN KRAFTLAG A/L</t>
  </si>
  <si>
    <t>NORD-TRØNDELAG ELEKTRISITETSVERK</t>
  </si>
  <si>
    <t>NORDVEST NETT AS</t>
  </si>
  <si>
    <t>NORD-ØSTERDAL KRAFTLAG A/L</t>
  </si>
  <si>
    <t>NOTODDEN ENERGI AS</t>
  </si>
  <si>
    <t>ODDA ENERGI AS</t>
  </si>
  <si>
    <t>OPPDAL EVERK A/S</t>
  </si>
  <si>
    <t>ORKDAL ENERGI AS</t>
  </si>
  <si>
    <t>RAKKESTAD ENERGIVERK AS</t>
  </si>
  <si>
    <t>RAULAND KRAFTFORSYNINGSLAG</t>
  </si>
  <si>
    <t>RAUMA ENERGI AS</t>
  </si>
  <si>
    <t>REPVÅG KRAFTLAG A/L</t>
  </si>
  <si>
    <t>RINGERIKS-KRAFT AS</t>
  </si>
  <si>
    <t>RISSA KRAFTLAG BA</t>
  </si>
  <si>
    <t>ROLLAG ELEKTRISITETSVERK L/L</t>
  </si>
  <si>
    <t>RØDØY-LURØY KRAFTVERK A/S</t>
  </si>
  <si>
    <t>RØROS ELEKTRISITETSVERK A/S</t>
  </si>
  <si>
    <t>SANDØY ENERGI AS</t>
  </si>
  <si>
    <t>SELBU ENERGIVERK</t>
  </si>
  <si>
    <t>SFE NETT AS</t>
  </si>
  <si>
    <t>SKJÅK ENERGI</t>
  </si>
  <si>
    <t>SOGNEKRAFT A/S</t>
  </si>
  <si>
    <t>STRANDA ENERGIVERK AS</t>
  </si>
  <si>
    <t>STRYN ENERGI AS</t>
  </si>
  <si>
    <t>SULDAL ELVERK</t>
  </si>
  <si>
    <t>SUNNDAL ENERGI KF</t>
  </si>
  <si>
    <t>SUNNFJORD ENERGI AS</t>
  </si>
  <si>
    <t>SVORKA ENERGI AS</t>
  </si>
  <si>
    <t>SYKKYLVEN ENERGI AS</t>
  </si>
  <si>
    <t>SØR AURDAL ENERGI AL</t>
  </si>
  <si>
    <t>SØRFOLD KRAFTLAG A/L</t>
  </si>
  <si>
    <t>TAFJORD KRAFTNETT AS</t>
  </si>
  <si>
    <t>TINN ENERGI AS</t>
  </si>
  <si>
    <t>TROLLFJORD KRAFT AS</t>
  </si>
  <si>
    <t>TROMS KRAFT NETT AS</t>
  </si>
  <si>
    <t>TRØGSTAD ELVERK AS</t>
  </si>
  <si>
    <t>TRØNDERENERGI NETT AS</t>
  </si>
  <si>
    <t>TUSSA NETT AS</t>
  </si>
  <si>
    <t>TYDAL KOMMUNALE ENERGIVERK</t>
  </si>
  <si>
    <t>TYSNES KRAFTLAG P/L</t>
  </si>
  <si>
    <t>UVDAL KRAFTFORSYNING A/L</t>
  </si>
  <si>
    <t>VALDRES ENERGIVERK AS</t>
  </si>
  <si>
    <t>VANG ENERGIVERK</t>
  </si>
  <si>
    <t>VARANGER KRAFTNETT AS</t>
  </si>
  <si>
    <t>VESTERÅLSKRAFT NETT AS</t>
  </si>
  <si>
    <t>VEST-TELEMARK KRAFTLAG</t>
  </si>
  <si>
    <t>VOKKS NETT AS</t>
  </si>
  <si>
    <t>VOSS ENERGI AS</t>
  </si>
  <si>
    <t>ØRSKOG ENERGI AS</t>
  </si>
  <si>
    <t>ØVRE EIKER NETT AS</t>
  </si>
  <si>
    <t xml:space="preserve">ÅRDAL ENERGI KF </t>
  </si>
  <si>
    <t>ARENDALS FOSSEKOMPANI ASA</t>
  </si>
  <si>
    <t>HYDRO POLYMERS AS</t>
  </si>
  <si>
    <t>KONGSBERG NÆRINGSPARK AS</t>
  </si>
  <si>
    <t>LYSE PRODUKSJON AS</t>
  </si>
  <si>
    <t>MO INDUSTRIPARK AS</t>
  </si>
  <si>
    <t>NORCEM AS</t>
  </si>
  <si>
    <t>NORE ENERGI AS</t>
  </si>
  <si>
    <t>RAUFOSSNETT AS</t>
  </si>
  <si>
    <t>TITANIA A/S</t>
  </si>
  <si>
    <t>VANNKRAFT ØST AS</t>
  </si>
  <si>
    <t>YARA NORGE AS</t>
  </si>
  <si>
    <t>E-bedrift</t>
  </si>
  <si>
    <t>MIDT-TELEMARK ENERGI AS</t>
  </si>
  <si>
    <t>Tillegg NE-produkter</t>
  </si>
  <si>
    <t>Kostnad per fylke</t>
  </si>
  <si>
    <t>Endelig kostnad per fylke</t>
  </si>
  <si>
    <t>Kostnad per E-bedrift</t>
  </si>
  <si>
    <t>Endelig kostnad per E-bedrift</t>
  </si>
  <si>
    <t>ND-kostnad</t>
  </si>
  <si>
    <t>Herav NE-produkter</t>
  </si>
  <si>
    <t>Sum allle</t>
  </si>
  <si>
    <t>Sum regnskap</t>
  </si>
  <si>
    <t>Kommentarer</t>
  </si>
  <si>
    <t>%</t>
  </si>
  <si>
    <t>BKK AS</t>
  </si>
  <si>
    <t>EIDSIVA ENERGI AS</t>
  </si>
  <si>
    <t>AKTIESELSKABET TYSSEFALDENE</t>
  </si>
  <si>
    <t>ELKEM ENERGI BREMANGER AS</t>
  </si>
  <si>
    <t>FJELBERG KRAFTLAG P/L</t>
  </si>
  <si>
    <t>GLOMMEN OG LAAGEN BRUKSEIERFORENING</t>
  </si>
  <si>
    <t>Horten</t>
  </si>
  <si>
    <t>SKAGERAK ENERGI AS</t>
  </si>
  <si>
    <t>SKÅNEVIKEN ØLEN KRAFTLAG</t>
  </si>
  <si>
    <t>EB NETT AS</t>
  </si>
  <si>
    <t>1576</t>
  </si>
  <si>
    <t>1160</t>
  </si>
  <si>
    <t>1505</t>
  </si>
  <si>
    <t>SIRA-KVINA KRAFTSELSKAP</t>
  </si>
  <si>
    <t>SKS NETT AS</t>
  </si>
  <si>
    <t>Uten NE-produkter</t>
  </si>
  <si>
    <t>LÆRDAL ENERGI AS</t>
  </si>
  <si>
    <t>Herav kommuner utenfor Geovekst</t>
  </si>
  <si>
    <t>LYSE ENERGI AS</t>
  </si>
  <si>
    <t>SUNNHORDLAND KRAFTLAG AS</t>
  </si>
  <si>
    <t>TRONDHEIM ENERGI</t>
  </si>
  <si>
    <t>YMBER AS</t>
  </si>
  <si>
    <t>E-CO VANNKRAFT</t>
  </si>
  <si>
    <t>STANGE ENERGI NETT AS</t>
  </si>
  <si>
    <t>Posisjoneringstjenester</t>
  </si>
  <si>
    <t>Posisjonerings-tjenester</t>
  </si>
  <si>
    <t>Matrikkel</t>
  </si>
  <si>
    <t>Herav Pos.tjen.</t>
  </si>
  <si>
    <t>Herav Matrikkel</t>
  </si>
  <si>
    <t>Herav pos.tjen</t>
  </si>
  <si>
    <t>Sendt til Lise</t>
  </si>
  <si>
    <t>DB-bilag sendt Lise</t>
  </si>
  <si>
    <t>Sendt Lise</t>
  </si>
  <si>
    <t>DB bilag</t>
  </si>
  <si>
    <t>Sendt to fakturaer.Den siste 26.08.10</t>
  </si>
  <si>
    <t>Har ikke avtale</t>
  </si>
  <si>
    <t>Sendt faktura</t>
  </si>
  <si>
    <t>De 125 over har områdekonsesjon.</t>
  </si>
  <si>
    <t>Sum fakturert</t>
  </si>
  <si>
    <t>Ikke avtale.</t>
  </si>
  <si>
    <t>De ble fakturert 25.08.2010. Men så sa de opp abonnementet på eiendomsdata fra NE f.o.m. 01.10.2010 og fikk en kreditnota på 1620 kr. for disse 3 månedene.</t>
  </si>
  <si>
    <t>De fikk første et d/b-bilag. Men så hadde de brukt av LACF-kontoen i mellomtiden og måtte derfor få vanlig faktura isteden.</t>
  </si>
  <si>
    <t>E-bedrifter</t>
  </si>
  <si>
    <t>Ekstrafaktura kr.6667,- 12.10.2010</t>
  </si>
  <si>
    <t>Ekstrafaktura kr 7333,- 12.10.2010</t>
  </si>
  <si>
    <t>Ekstrafaktura kr 5000,- 12.10.2010</t>
  </si>
  <si>
    <t>Fakturert sentralt</t>
  </si>
  <si>
    <t>2 abon er flyttet over til Vegårdshei fra 2010 sendt DB bilag</t>
  </si>
  <si>
    <t>Neste år skal pos.tjen. faktureres Lyse Infra v/ Peppo Persche</t>
  </si>
  <si>
    <t>For de 20 under som kun har områdekonsesjon for en mindre del av kommunen, gjelder merknaden.</t>
  </si>
  <si>
    <t>Ny part i 2010</t>
  </si>
  <si>
    <t>Ny part i 2010 Bet. Kr. 2865.-</t>
  </si>
  <si>
    <t>ØSTFOLD ENERGI AS</t>
  </si>
  <si>
    <t>Faktureres av de som har avtale/LK3BER</t>
  </si>
  <si>
    <t>Ble ikke sendt før 05.01.2011.</t>
  </si>
  <si>
    <t xml:space="preserve">DB bilag, fakturert januar 2011 </t>
  </si>
  <si>
    <t>DRANGEDAL EVERK</t>
  </si>
</sst>
</file>

<file path=xl/styles.xml><?xml version="1.0" encoding="utf-8"?>
<styleSheet xmlns="http://schemas.openxmlformats.org/spreadsheetml/2006/main">
  <numFmts count="3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0"/>
    <numFmt numFmtId="179" formatCode="0.0"/>
    <numFmt numFmtId="180" formatCode="mmm\.\ yy"/>
    <numFmt numFmtId="181" formatCode="00"/>
    <numFmt numFmtId="182" formatCode="_(* #,##0.0_);_(* \(#,##0.0\);_(* &quot;-&quot;??_);_(@_)"/>
    <numFmt numFmtId="183" formatCode="_(* #,##0_);_(* \(#,##0\);_(* &quot;-&quot;??_);_(@_)"/>
    <numFmt numFmtId="184" formatCode="0.0\ %"/>
    <numFmt numFmtId="185" formatCode="_(* #,##0.0_);_(* \(#,##0.0\);_(* &quot;-&quot;?_);_(@_)"/>
    <numFmt numFmtId="186" formatCode="_(* #,##0.000_);_(* \(#,##0.000\);_(* &quot;-&quot;??_);_(@_)"/>
    <numFmt numFmtId="187" formatCode="[$-414]d\.\ mmmm\ yyyy"/>
    <numFmt numFmtId="188" formatCode="_(* #,##0.0000_);_(* \(#,##0.0000\);_(* &quot;-&quot;??_);_(@_)"/>
    <numFmt numFmtId="189" formatCode="mmm/yyyy"/>
    <numFmt numFmtId="190" formatCode="[$-414]d/\ mmmm\ yyyy;@"/>
    <numFmt numFmtId="191" formatCode="dd/mm/yy;@"/>
    <numFmt numFmtId="192" formatCode="dd/mm/yyyy;@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3" fontId="0" fillId="0" borderId="0" xfId="0" applyNumberFormat="1" applyAlignment="1" applyProtection="1">
      <alignment horizontal="center"/>
      <protection/>
    </xf>
    <xf numFmtId="181" fontId="0" fillId="0" borderId="0" xfId="0" applyNumberFormat="1" applyAlignment="1" applyProtection="1">
      <alignment horizontal="center"/>
      <protection/>
    </xf>
    <xf numFmtId="178" fontId="0" fillId="0" borderId="0" xfId="0" applyNumberFormat="1" applyAlignment="1" applyProtection="1">
      <alignment horizontal="center"/>
      <protection/>
    </xf>
    <xf numFmtId="181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vertical="center" wrapText="1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181" fontId="0" fillId="35" borderId="10" xfId="0" applyNumberFormat="1" applyFill="1" applyBorder="1" applyAlignment="1" applyProtection="1">
      <alignment horizontal="center"/>
      <protection/>
    </xf>
    <xf numFmtId="49" fontId="0" fillId="35" borderId="13" xfId="0" applyNumberForma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3" fillId="0" borderId="0" xfId="0" applyNumberFormat="1" applyFont="1" applyAlignment="1" applyProtection="1">
      <alignment/>
      <protection/>
    </xf>
    <xf numFmtId="181" fontId="0" fillId="35" borderId="14" xfId="0" applyNumberFormat="1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/>
      <protection/>
    </xf>
    <xf numFmtId="178" fontId="0" fillId="35" borderId="16" xfId="0" applyNumberForma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178" fontId="0" fillId="33" borderId="13" xfId="0" applyNumberFormat="1" applyFill="1" applyBorder="1" applyAlignment="1" applyProtection="1">
      <alignment horizontal="center" vertical="center" wrapText="1"/>
      <protection/>
    </xf>
    <xf numFmtId="1" fontId="4" fillId="36" borderId="17" xfId="0" applyNumberFormat="1" applyFont="1" applyFill="1" applyBorder="1" applyAlignment="1" applyProtection="1">
      <alignment horizontal="center" vertical="center" wrapText="1"/>
      <protection/>
    </xf>
    <xf numFmtId="1" fontId="4" fillId="36" borderId="18" xfId="0" applyNumberFormat="1" applyFont="1" applyFill="1" applyBorder="1" applyAlignment="1" applyProtection="1">
      <alignment horizontal="center" vertical="center" wrapText="1"/>
      <protection/>
    </xf>
    <xf numFmtId="1" fontId="4" fillId="36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183" fontId="3" fillId="34" borderId="19" xfId="0" applyNumberFormat="1" applyFont="1" applyFill="1" applyBorder="1" applyAlignment="1" applyProtection="1">
      <alignment/>
      <protection/>
    </xf>
    <xf numFmtId="183" fontId="3" fillId="34" borderId="20" xfId="0" applyNumberFormat="1" applyFont="1" applyFill="1" applyBorder="1" applyAlignment="1" applyProtection="1">
      <alignment/>
      <protection/>
    </xf>
    <xf numFmtId="183" fontId="3" fillId="34" borderId="2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3" fillId="33" borderId="20" xfId="0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183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" fontId="2" fillId="34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37" borderId="24" xfId="0" applyFont="1" applyFill="1" applyBorder="1" applyAlignment="1">
      <alignment horizontal="center" wrapText="1"/>
    </xf>
    <xf numFmtId="0" fontId="1" fillId="36" borderId="24" xfId="0" applyFont="1" applyFill="1" applyBorder="1" applyAlignment="1">
      <alignment horizontal="center" wrapText="1"/>
    </xf>
    <xf numFmtId="0" fontId="1" fillId="36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0" fillId="34" borderId="23" xfId="0" applyNumberFormat="1" applyFont="1" applyFill="1" applyBorder="1" applyAlignment="1" applyProtection="1">
      <alignment horizontal="center" vertical="center"/>
      <protection/>
    </xf>
    <xf numFmtId="1" fontId="4" fillId="38" borderId="18" xfId="0" applyNumberFormat="1" applyFont="1" applyFill="1" applyBorder="1" applyAlignment="1" applyProtection="1">
      <alignment horizontal="center" vertical="center" wrapText="1"/>
      <protection/>
    </xf>
    <xf numFmtId="183" fontId="0" fillId="0" borderId="0" xfId="51" applyNumberFormat="1" applyFont="1" applyAlignment="1" applyProtection="1">
      <alignment/>
      <protection/>
    </xf>
    <xf numFmtId="183" fontId="7" fillId="0" borderId="0" xfId="0" applyNumberFormat="1" applyFont="1" applyAlignment="1" applyProtection="1">
      <alignment/>
      <protection/>
    </xf>
    <xf numFmtId="183" fontId="0" fillId="0" borderId="17" xfId="0" applyNumberFormat="1" applyBorder="1" applyAlignment="1" applyProtection="1">
      <alignment/>
      <protection/>
    </xf>
    <xf numFmtId="183" fontId="7" fillId="0" borderId="12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1" fillId="38" borderId="24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4" fontId="0" fillId="0" borderId="0" xfId="0" applyNumberFormat="1" applyFill="1" applyAlignment="1" applyProtection="1">
      <alignment/>
      <protection locked="0"/>
    </xf>
    <xf numFmtId="181" fontId="2" fillId="34" borderId="17" xfId="0" applyNumberFormat="1" applyFont="1" applyFill="1" applyBorder="1" applyAlignment="1" applyProtection="1">
      <alignment horizontal="center" vertical="top"/>
      <protection/>
    </xf>
    <xf numFmtId="178" fontId="2" fillId="34" borderId="23" xfId="0" applyNumberFormat="1" applyFont="1" applyFill="1" applyBorder="1" applyAlignment="1" applyProtection="1">
      <alignment horizontal="center" vertical="top"/>
      <protection/>
    </xf>
    <xf numFmtId="3" fontId="2" fillId="34" borderId="12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Alignment="1" applyProtection="1">
      <alignment horizontal="center" vertical="top"/>
      <protection/>
    </xf>
    <xf numFmtId="3" fontId="3" fillId="34" borderId="12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Alignment="1" applyProtection="1">
      <alignment horizontal="right" vertical="top"/>
      <protection/>
    </xf>
    <xf numFmtId="0" fontId="3" fillId="34" borderId="17" xfId="0" applyFont="1" applyFill="1" applyBorder="1" applyAlignment="1" applyProtection="1">
      <alignment vertical="top"/>
      <protection/>
    </xf>
    <xf numFmtId="0" fontId="3" fillId="34" borderId="18" xfId="0" applyFont="1" applyFill="1" applyBorder="1" applyAlignment="1" applyProtection="1">
      <alignment vertical="top"/>
      <protection/>
    </xf>
    <xf numFmtId="183" fontId="0" fillId="0" borderId="17" xfId="0" applyNumberFormat="1" applyBorder="1" applyAlignment="1" applyProtection="1">
      <alignment vertical="top"/>
      <protection/>
    </xf>
    <xf numFmtId="183" fontId="7" fillId="0" borderId="12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" fontId="4" fillId="36" borderId="29" xfId="0" applyNumberFormat="1" applyFont="1" applyFill="1" applyBorder="1" applyAlignment="1" applyProtection="1">
      <alignment horizontal="center" vertical="center" wrapText="1"/>
      <protection/>
    </xf>
    <xf numFmtId="181" fontId="0" fillId="38" borderId="14" xfId="0" applyNumberFormat="1" applyFill="1" applyBorder="1" applyAlignment="1" applyProtection="1">
      <alignment horizontal="center"/>
      <protection/>
    </xf>
    <xf numFmtId="49" fontId="0" fillId="38" borderId="13" xfId="0" applyNumberFormat="1" applyFill="1" applyBorder="1" applyAlignment="1" applyProtection="1">
      <alignment horizontal="center"/>
      <protection/>
    </xf>
    <xf numFmtId="0" fontId="0" fillId="38" borderId="1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83" fontId="3" fillId="0" borderId="0" xfId="0" applyNumberFormat="1" applyFont="1" applyAlignment="1" applyProtection="1">
      <alignment/>
      <protection locked="0"/>
    </xf>
    <xf numFmtId="3" fontId="3" fillId="39" borderId="0" xfId="0" applyNumberFormat="1" applyFont="1" applyFill="1" applyAlignment="1" applyProtection="1">
      <alignment horizontal="right"/>
      <protection/>
    </xf>
    <xf numFmtId="183" fontId="0" fillId="39" borderId="0" xfId="51" applyNumberFormat="1" applyFont="1" applyFill="1" applyAlignment="1" applyProtection="1">
      <alignment/>
      <protection/>
    </xf>
    <xf numFmtId="183" fontId="0" fillId="39" borderId="0" xfId="0" applyNumberFormat="1" applyFill="1" applyAlignment="1" applyProtection="1">
      <alignment/>
      <protection locked="0"/>
    </xf>
    <xf numFmtId="183" fontId="3" fillId="39" borderId="0" xfId="0" applyNumberFormat="1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14" fontId="0" fillId="39" borderId="0" xfId="0" applyNumberFormat="1" applyFill="1" applyAlignment="1" applyProtection="1">
      <alignment/>
      <protection locked="0"/>
    </xf>
    <xf numFmtId="183" fontId="7" fillId="39" borderId="0" xfId="0" applyNumberFormat="1" applyFont="1" applyFill="1" applyAlignment="1" applyProtection="1">
      <alignment/>
      <protection/>
    </xf>
    <xf numFmtId="0" fontId="0" fillId="39" borderId="0" xfId="0" applyFill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84" fontId="1" fillId="0" borderId="0" xfId="48" applyNumberFormat="1" applyFont="1" applyBorder="1" applyAlignment="1">
      <alignment/>
    </xf>
    <xf numFmtId="184" fontId="1" fillId="0" borderId="21" xfId="48" applyNumberFormat="1" applyFont="1" applyBorder="1" applyAlignment="1">
      <alignment/>
    </xf>
    <xf numFmtId="184" fontId="3" fillId="0" borderId="21" xfId="48" applyNumberFormat="1" applyFont="1" applyBorder="1" applyAlignment="1">
      <alignment/>
    </xf>
    <xf numFmtId="14" fontId="0" fillId="0" borderId="0" xfId="0" applyNumberFormat="1" applyFont="1" applyAlignment="1" applyProtection="1">
      <alignment/>
      <protection locked="0"/>
    </xf>
    <xf numFmtId="49" fontId="0" fillId="35" borderId="16" xfId="0" applyNumberFormat="1" applyFill="1" applyBorder="1" applyAlignment="1" applyProtection="1">
      <alignment horizontal="center"/>
      <protection/>
    </xf>
    <xf numFmtId="181" fontId="0" fillId="35" borderId="20" xfId="0" applyNumberFormat="1" applyFill="1" applyBorder="1" applyAlignment="1" applyProtection="1">
      <alignment horizontal="center"/>
      <protection/>
    </xf>
    <xf numFmtId="49" fontId="0" fillId="35" borderId="23" xfId="0" applyNumberFormat="1" applyFill="1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/>
      <protection/>
    </xf>
    <xf numFmtId="3" fontId="0" fillId="0" borderId="21" xfId="0" applyNumberFormat="1" applyBorder="1" applyAlignment="1" applyProtection="1">
      <alignment horizontal="right"/>
      <protection/>
    </xf>
    <xf numFmtId="183" fontId="3" fillId="0" borderId="21" xfId="0" applyNumberFormat="1" applyFont="1" applyBorder="1" applyAlignment="1" applyProtection="1">
      <alignment/>
      <protection/>
    </xf>
    <xf numFmtId="183" fontId="0" fillId="0" borderId="21" xfId="0" applyNumberFormat="1" applyBorder="1" applyAlignment="1" applyProtection="1">
      <alignment/>
      <protection/>
    </xf>
    <xf numFmtId="183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14" fontId="0" fillId="0" borderId="21" xfId="0" applyNumberFormat="1" applyBorder="1" applyAlignment="1" applyProtection="1">
      <alignment/>
      <protection locked="0"/>
    </xf>
    <xf numFmtId="183" fontId="7" fillId="0" borderId="21" xfId="0" applyNumberFormat="1" applyFont="1" applyBorder="1" applyAlignment="1" applyProtection="1">
      <alignment/>
      <protection/>
    </xf>
    <xf numFmtId="183" fontId="0" fillId="0" borderId="0" xfId="51" applyNumberFormat="1" applyFont="1" applyAlignment="1" applyProtection="1">
      <alignment vertical="top"/>
      <protection/>
    </xf>
    <xf numFmtId="183" fontId="1" fillId="0" borderId="0" xfId="51" applyNumberFormat="1" applyFont="1" applyAlignment="1" applyProtection="1">
      <alignment/>
      <protection/>
    </xf>
    <xf numFmtId="49" fontId="0" fillId="38" borderId="16" xfId="0" applyNumberFormat="1" applyFill="1" applyBorder="1" applyAlignment="1" applyProtection="1">
      <alignment horizontal="center"/>
      <protection/>
    </xf>
    <xf numFmtId="183" fontId="0" fillId="0" borderId="21" xfId="51" applyNumberFormat="1" applyFont="1" applyBorder="1" applyAlignment="1" applyProtection="1">
      <alignment/>
      <protection/>
    </xf>
    <xf numFmtId="183" fontId="1" fillId="35" borderId="21" xfId="0" applyNumberFormat="1" applyFont="1" applyFill="1" applyBorder="1" applyAlignment="1" applyProtection="1">
      <alignment/>
      <protection/>
    </xf>
    <xf numFmtId="181" fontId="0" fillId="38" borderId="20" xfId="0" applyNumberFormat="1" applyFill="1" applyBorder="1" applyAlignment="1" applyProtection="1">
      <alignment horizontal="center"/>
      <protection/>
    </xf>
    <xf numFmtId="49" fontId="0" fillId="38" borderId="23" xfId="0" applyNumberFormat="1" applyFill="1" applyBorder="1" applyAlignment="1" applyProtection="1">
      <alignment horizontal="center"/>
      <protection/>
    </xf>
    <xf numFmtId="0" fontId="0" fillId="38" borderId="19" xfId="0" applyFill="1" applyBorder="1" applyAlignment="1" applyProtection="1">
      <alignment/>
      <protection/>
    </xf>
    <xf numFmtId="183" fontId="0" fillId="0" borderId="21" xfId="0" applyNumberFormat="1" applyFill="1" applyBorder="1" applyAlignment="1" applyProtection="1">
      <alignment/>
      <protection locked="0"/>
    </xf>
    <xf numFmtId="183" fontId="0" fillId="0" borderId="21" xfId="0" applyNumberFormat="1" applyFill="1" applyBorder="1" applyAlignment="1" applyProtection="1">
      <alignment/>
      <protection/>
    </xf>
    <xf numFmtId="183" fontId="0" fillId="0" borderId="0" xfId="0" applyNumberFormat="1" applyFill="1" applyAlignment="1" applyProtection="1">
      <alignment/>
      <protection/>
    </xf>
    <xf numFmtId="183" fontId="3" fillId="0" borderId="21" xfId="0" applyNumberFormat="1" applyFont="1" applyBorder="1" applyAlignment="1" applyProtection="1">
      <alignment/>
      <protection locked="0"/>
    </xf>
    <xf numFmtId="183" fontId="7" fillId="0" borderId="21" xfId="0" applyNumberFormat="1" applyFont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14" fontId="0" fillId="0" borderId="21" xfId="0" applyNumberFormat="1" applyFill="1" applyBorder="1" applyAlignment="1" applyProtection="1">
      <alignment/>
      <protection locked="0"/>
    </xf>
    <xf numFmtId="0" fontId="1" fillId="33" borderId="24" xfId="0" applyFont="1" applyFill="1" applyBorder="1" applyAlignment="1">
      <alignment horizontal="center" wrapText="1"/>
    </xf>
    <xf numFmtId="184" fontId="0" fillId="0" borderId="0" xfId="48" applyNumberFormat="1" applyFont="1" applyBorder="1" applyAlignment="1">
      <alignment/>
    </xf>
    <xf numFmtId="184" fontId="0" fillId="0" borderId="21" xfId="48" applyNumberFormat="1" applyFont="1" applyBorder="1" applyAlignment="1">
      <alignment/>
    </xf>
    <xf numFmtId="184" fontId="7" fillId="0" borderId="21" xfId="48" applyNumberFormat="1" applyFont="1" applyBorder="1" applyAlignment="1">
      <alignment/>
    </xf>
    <xf numFmtId="0" fontId="7" fillId="0" borderId="0" xfId="0" applyFont="1" applyAlignment="1" applyProtection="1">
      <alignment/>
      <protection locked="0"/>
    </xf>
    <xf numFmtId="14" fontId="7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40" borderId="30" xfId="0" applyFill="1" applyBorder="1" applyAlignment="1">
      <alignment horizontal="center"/>
    </xf>
    <xf numFmtId="183" fontId="1" fillId="0" borderId="21" xfId="0" applyNumberFormat="1" applyFont="1" applyBorder="1" applyAlignment="1" applyProtection="1">
      <alignment/>
      <protection locked="0"/>
    </xf>
    <xf numFmtId="3" fontId="3" fillId="34" borderId="21" xfId="0" applyNumberFormat="1" applyFont="1" applyFill="1" applyBorder="1" applyAlignment="1" applyProtection="1">
      <alignment horizontal="right"/>
      <protection/>
    </xf>
    <xf numFmtId="1" fontId="4" fillId="37" borderId="31" xfId="0" applyNumberFormat="1" applyFont="1" applyFill="1" applyBorder="1" applyAlignment="1" applyProtection="1">
      <alignment horizontal="center" vertical="center" wrapText="1"/>
      <protection/>
    </xf>
    <xf numFmtId="1" fontId="4" fillId="37" borderId="23" xfId="0" applyNumberFormat="1" applyFont="1" applyFill="1" applyBorder="1" applyAlignment="1" applyProtection="1">
      <alignment horizontal="center" vertical="center" wrapText="1"/>
      <protection/>
    </xf>
    <xf numFmtId="1" fontId="4" fillId="37" borderId="32" xfId="0" applyNumberFormat="1" applyFont="1" applyFill="1" applyBorder="1" applyAlignment="1" applyProtection="1">
      <alignment horizontal="center" vertical="center" wrapText="1"/>
      <protection/>
    </xf>
    <xf numFmtId="1" fontId="4" fillId="41" borderId="12" xfId="0" applyNumberFormat="1" applyFont="1" applyFill="1" applyBorder="1" applyAlignment="1" applyProtection="1">
      <alignment horizontal="center" vertical="center" wrapText="1"/>
      <protection/>
    </xf>
    <xf numFmtId="3" fontId="3" fillId="34" borderId="20" xfId="0" applyNumberFormat="1" applyFont="1" applyFill="1" applyBorder="1" applyAlignment="1" applyProtection="1">
      <alignment horizontal="right" vertical="top"/>
      <protection/>
    </xf>
    <xf numFmtId="3" fontId="3" fillId="34" borderId="21" xfId="0" applyNumberFormat="1" applyFont="1" applyFill="1" applyBorder="1" applyAlignment="1" applyProtection="1">
      <alignment horizontal="right" vertical="top"/>
      <protection/>
    </xf>
    <xf numFmtId="183" fontId="0" fillId="0" borderId="20" xfId="0" applyNumberFormat="1" applyBorder="1" applyAlignment="1" applyProtection="1">
      <alignment/>
      <protection/>
    </xf>
    <xf numFmtId="183" fontId="7" fillId="0" borderId="19" xfId="0" applyNumberFormat="1" applyFont="1" applyBorder="1" applyAlignment="1" applyProtection="1">
      <alignment/>
      <protection/>
    </xf>
    <xf numFmtId="1" fontId="4" fillId="35" borderId="31" xfId="0" applyNumberFormat="1" applyFont="1" applyFill="1" applyBorder="1" applyAlignment="1" applyProtection="1">
      <alignment horizontal="center" vertical="center" wrapText="1"/>
      <protection/>
    </xf>
    <xf numFmtId="1" fontId="4" fillId="35" borderId="23" xfId="0" applyNumberFormat="1" applyFont="1" applyFill="1" applyBorder="1" applyAlignment="1" applyProtection="1">
      <alignment horizontal="center" vertical="center" wrapText="1"/>
      <protection/>
    </xf>
    <xf numFmtId="1" fontId="4" fillId="35" borderId="32" xfId="0" applyNumberFormat="1" applyFont="1" applyFill="1" applyBorder="1" applyAlignment="1" applyProtection="1">
      <alignment horizontal="center" vertical="center" wrapText="1"/>
      <protection/>
    </xf>
    <xf numFmtId="183" fontId="0" fillId="0" borderId="21" xfId="0" applyNumberFormat="1" applyBorder="1" applyAlignment="1" applyProtection="1">
      <alignment horizontal="left"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42" borderId="0" xfId="0" applyNumberFormat="1" applyFill="1" applyAlignment="1" applyProtection="1">
      <alignment/>
      <protection locked="0"/>
    </xf>
    <xf numFmtId="0" fontId="0" fillId="42" borderId="0" xfId="0" applyFont="1" applyFill="1" applyAlignment="1" applyProtection="1">
      <alignment/>
      <protection locked="0"/>
    </xf>
    <xf numFmtId="0" fontId="1" fillId="43" borderId="30" xfId="0" applyFont="1" applyFill="1" applyBorder="1" applyAlignment="1">
      <alignment horizontal="center"/>
    </xf>
    <xf numFmtId="0" fontId="1" fillId="43" borderId="33" xfId="0" applyFont="1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35" xfId="0" applyFill="1" applyBorder="1" applyAlignment="1">
      <alignment horizontal="center"/>
    </xf>
    <xf numFmtId="0" fontId="0" fillId="40" borderId="36" xfId="0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4"/>
  <sheetViews>
    <sheetView tabSelected="1" zoomScalePageLayoutView="0" workbookViewId="0" topLeftCell="A1">
      <pane xSplit="3" ySplit="3" topLeftCell="D36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99" sqref="G399"/>
    </sheetView>
  </sheetViews>
  <sheetFormatPr defaultColWidth="11.421875" defaultRowHeight="12.75"/>
  <cols>
    <col min="1" max="1" width="6.00390625" style="6" customWidth="1"/>
    <col min="2" max="2" width="8.8515625" style="7" customWidth="1"/>
    <col min="3" max="3" width="20.57421875" style="1" customWidth="1"/>
    <col min="4" max="4" width="3.140625" style="4" customWidth="1"/>
    <col min="5" max="5" width="13.421875" style="2" bestFit="1" customWidth="1"/>
    <col min="6" max="6" width="13.421875" style="1" customWidth="1"/>
    <col min="7" max="7" width="12.57421875" style="1" customWidth="1"/>
    <col min="8" max="8" width="14.7109375" style="1" bestFit="1" customWidth="1"/>
    <col min="9" max="9" width="13.28125" style="1" customWidth="1"/>
    <col min="10" max="10" width="3.140625" style="1" customWidth="1"/>
    <col min="11" max="11" width="11.7109375" style="1" hidden="1" customWidth="1"/>
    <col min="12" max="12" width="13.28125" style="3" bestFit="1" customWidth="1"/>
    <col min="13" max="13" width="9.57421875" style="1" customWidth="1"/>
    <col min="14" max="14" width="11.57421875" style="1" bestFit="1" customWidth="1"/>
    <col min="15" max="16" width="11.28125" style="1" customWidth="1"/>
    <col min="17" max="17" width="31.57421875" style="1" customWidth="1"/>
    <col min="18" max="18" width="11.421875" style="1" customWidth="1"/>
    <col min="19" max="19" width="11.421875" style="55" customWidth="1"/>
    <col min="20" max="16384" width="11.421875" style="1" customWidth="1"/>
  </cols>
  <sheetData>
    <row r="1" ht="13.5" thickBot="1"/>
    <row r="2" spans="1:17" ht="39" thickBot="1">
      <c r="A2" s="8" t="s">
        <v>0</v>
      </c>
      <c r="B2" s="20" t="s">
        <v>1</v>
      </c>
      <c r="C2" s="9" t="s">
        <v>2</v>
      </c>
      <c r="D2" s="5"/>
      <c r="E2" s="134" t="s">
        <v>853</v>
      </c>
      <c r="F2" s="135" t="s">
        <v>1064</v>
      </c>
      <c r="G2" s="135" t="s">
        <v>1029</v>
      </c>
      <c r="H2" s="136" t="s">
        <v>1066</v>
      </c>
      <c r="I2" s="137" t="s">
        <v>855</v>
      </c>
      <c r="K2" s="21" t="s">
        <v>856</v>
      </c>
      <c r="L2" s="22" t="s">
        <v>857</v>
      </c>
      <c r="M2" s="23" t="s">
        <v>858</v>
      </c>
      <c r="N2" s="142" t="s">
        <v>1067</v>
      </c>
      <c r="O2" s="143" t="s">
        <v>1035</v>
      </c>
      <c r="P2" s="144" t="s">
        <v>1068</v>
      </c>
      <c r="Q2" s="77" t="s">
        <v>1038</v>
      </c>
    </row>
    <row r="3" spans="1:20" s="76" customFormat="1" ht="13.5" thickBot="1">
      <c r="A3" s="66" t="s">
        <v>3</v>
      </c>
      <c r="B3" s="67">
        <f>SUBTOTAL(3,B4:B489)</f>
        <v>430</v>
      </c>
      <c r="C3" s="68"/>
      <c r="D3" s="69"/>
      <c r="E3" s="138">
        <f>SUBTOTAL(9,E4:E433)</f>
        <v>1535999.5955040825</v>
      </c>
      <c r="F3" s="139">
        <f>SUBTOTAL(9,F4:F433)</f>
        <v>1825584</v>
      </c>
      <c r="G3" s="139">
        <f>SUBTOTAL(9,G4:G433)</f>
        <v>335852</v>
      </c>
      <c r="H3" s="139">
        <f>SUBTOTAL(9,H4:H433)</f>
        <v>0</v>
      </c>
      <c r="I3" s="70">
        <f>SUBTOTAL(9,I4:I433)</f>
        <v>3697435.595504078</v>
      </c>
      <c r="J3" s="71"/>
      <c r="K3" s="72">
        <f>SUBTOTAL(3,K4:K433)</f>
        <v>106</v>
      </c>
      <c r="L3" s="73">
        <f>SUBTOTAL(3,L4:L433)</f>
        <v>429</v>
      </c>
      <c r="M3" s="70">
        <f>SUBTOTAL(9,M4:M433)</f>
        <v>3636777.7715736125</v>
      </c>
      <c r="N3" s="74">
        <f>SUBTOTAL(9,N4:N433)</f>
        <v>1825584</v>
      </c>
      <c r="O3" s="75">
        <f>SUBTOTAL(9,O4:O433)</f>
        <v>335852</v>
      </c>
      <c r="P3" s="75">
        <f>SUBTOTAL(9,P4:P433)</f>
        <v>0</v>
      </c>
      <c r="R3" s="107">
        <f>SUM(R4:R433)</f>
        <v>3697435.595504081</v>
      </c>
      <c r="S3" s="107">
        <f>SUM(S4:S433)</f>
        <v>872017</v>
      </c>
      <c r="T3" s="107">
        <f>SUM(T4:T433)</f>
        <v>450576</v>
      </c>
    </row>
    <row r="4" spans="1:19" ht="17.25" customHeight="1" thickBot="1">
      <c r="A4" s="11">
        <v>1</v>
      </c>
      <c r="B4" s="12" t="s">
        <v>4</v>
      </c>
      <c r="C4" s="13" t="s">
        <v>5</v>
      </c>
      <c r="E4" s="15">
        <v>5948.814337774857</v>
      </c>
      <c r="F4" s="14"/>
      <c r="G4" s="42"/>
      <c r="H4" s="42"/>
      <c r="I4" s="15">
        <f>SUM(E4:H4)</f>
        <v>5948.814337774857</v>
      </c>
      <c r="K4" s="43"/>
      <c r="L4" s="43">
        <v>40414</v>
      </c>
      <c r="M4" s="15">
        <f>IF(L4&lt;&gt;"",I4,"")</f>
        <v>5948.814337774857</v>
      </c>
      <c r="N4" s="56">
        <f>IF(L4&lt;&gt;"",F4,"")</f>
        <v>0</v>
      </c>
      <c r="O4" s="56">
        <f>IF(L4&lt;&gt;"",G4,"")</f>
        <v>0</v>
      </c>
      <c r="P4" s="56">
        <f>IF(M4&lt;&gt;"",H4,"")</f>
        <v>0</v>
      </c>
      <c r="Q4" s="43" t="s">
        <v>1070</v>
      </c>
      <c r="S4" s="55">
        <f aca="true" t="shared" si="0" ref="S4:S44">IF(K4&gt;0,ROUND(I4,0),0)</f>
        <v>0</v>
      </c>
    </row>
    <row r="5" spans="1:19" ht="13.5" thickBot="1">
      <c r="A5" s="16">
        <v>1</v>
      </c>
      <c r="B5" s="12" t="s">
        <v>6</v>
      </c>
      <c r="C5" s="17" t="s">
        <v>7</v>
      </c>
      <c r="E5" s="15">
        <v>4591.5367276533825</v>
      </c>
      <c r="F5" s="14"/>
      <c r="G5" s="42"/>
      <c r="H5" s="42"/>
      <c r="I5" s="15">
        <f aca="true" t="shared" si="1" ref="I5:I68">SUM(E5:H5)</f>
        <v>4591.5367276533825</v>
      </c>
      <c r="K5" s="43"/>
      <c r="L5" s="43">
        <v>40414</v>
      </c>
      <c r="M5" s="15">
        <f aca="true" t="shared" si="2" ref="M5:M68">IF(L5&lt;&gt;"",I5,"")</f>
        <v>4591.5367276533825</v>
      </c>
      <c r="N5" s="56">
        <f aca="true" t="shared" si="3" ref="N5:N68">IF(L5&lt;&gt;"",F5,"")</f>
        <v>0</v>
      </c>
      <c r="O5" s="56">
        <f aca="true" t="shared" si="4" ref="O5:O68">IF(L5&lt;&gt;"",G5,"")</f>
        <v>0</v>
      </c>
      <c r="P5" s="56">
        <f aca="true" t="shared" si="5" ref="P5:P68">IF(M5&lt;&gt;"",H5,"")</f>
        <v>0</v>
      </c>
      <c r="Q5" s="43" t="s">
        <v>1070</v>
      </c>
      <c r="S5" s="55">
        <f t="shared" si="0"/>
        <v>0</v>
      </c>
    </row>
    <row r="6" spans="1:19" ht="13.5" thickBot="1">
      <c r="A6" s="16">
        <v>1</v>
      </c>
      <c r="B6" s="12" t="s">
        <v>8</v>
      </c>
      <c r="C6" s="17" t="s">
        <v>9</v>
      </c>
      <c r="E6" s="15">
        <v>9540.252110330739</v>
      </c>
      <c r="F6" s="14"/>
      <c r="G6" s="42"/>
      <c r="H6" s="42"/>
      <c r="I6" s="15">
        <f t="shared" si="1"/>
        <v>9540.252110330739</v>
      </c>
      <c r="K6" s="43"/>
      <c r="L6" s="43">
        <v>40415</v>
      </c>
      <c r="M6" s="15">
        <f t="shared" si="2"/>
        <v>9540.252110330739</v>
      </c>
      <c r="N6" s="56">
        <f t="shared" si="3"/>
        <v>0</v>
      </c>
      <c r="O6" s="56">
        <f t="shared" si="4"/>
        <v>0</v>
      </c>
      <c r="P6" s="56">
        <f t="shared" si="5"/>
        <v>0</v>
      </c>
      <c r="Q6" s="43" t="s">
        <v>1071</v>
      </c>
      <c r="S6" s="55">
        <f t="shared" si="0"/>
        <v>0</v>
      </c>
    </row>
    <row r="7" spans="1:19" ht="13.5" thickBot="1">
      <c r="A7" s="16">
        <v>1</v>
      </c>
      <c r="B7" s="12" t="s">
        <v>10</v>
      </c>
      <c r="C7" s="17" t="s">
        <v>11</v>
      </c>
      <c r="E7" s="15">
        <v>12072.79193603848</v>
      </c>
      <c r="F7" s="14"/>
      <c r="G7" s="42"/>
      <c r="H7" s="42"/>
      <c r="I7" s="15">
        <f t="shared" si="1"/>
        <v>12072.79193603848</v>
      </c>
      <c r="K7" s="43"/>
      <c r="L7" s="43">
        <v>40415</v>
      </c>
      <c r="M7" s="15">
        <f t="shared" si="2"/>
        <v>12072.79193603848</v>
      </c>
      <c r="N7" s="56">
        <f t="shared" si="3"/>
        <v>0</v>
      </c>
      <c r="O7" s="56">
        <f t="shared" si="4"/>
        <v>0</v>
      </c>
      <c r="P7" s="56">
        <f t="shared" si="5"/>
        <v>0</v>
      </c>
      <c r="Q7" s="43" t="s">
        <v>1071</v>
      </c>
      <c r="S7" s="55">
        <f t="shared" si="0"/>
        <v>0</v>
      </c>
    </row>
    <row r="8" spans="1:19" ht="13.5" thickBot="1">
      <c r="A8" s="16">
        <v>1</v>
      </c>
      <c r="B8" s="12" t="s">
        <v>12</v>
      </c>
      <c r="C8" s="17" t="s">
        <v>13</v>
      </c>
      <c r="E8" s="15">
        <v>2353.7008405803394</v>
      </c>
      <c r="F8" s="14"/>
      <c r="G8" s="42"/>
      <c r="H8" s="42"/>
      <c r="I8" s="15">
        <f t="shared" si="1"/>
        <v>2353.7008405803394</v>
      </c>
      <c r="K8" s="43"/>
      <c r="L8" s="43">
        <v>40416</v>
      </c>
      <c r="M8" s="15">
        <f t="shared" si="2"/>
        <v>2353.7008405803394</v>
      </c>
      <c r="N8" s="56">
        <f t="shared" si="3"/>
        <v>0</v>
      </c>
      <c r="O8" s="56">
        <f t="shared" si="4"/>
        <v>0</v>
      </c>
      <c r="P8" s="56">
        <f t="shared" si="5"/>
        <v>0</v>
      </c>
      <c r="Q8" s="43" t="s">
        <v>1070</v>
      </c>
      <c r="S8" s="55">
        <f t="shared" si="0"/>
        <v>0</v>
      </c>
    </row>
    <row r="9" spans="1:19" ht="13.5" thickBot="1">
      <c r="A9" s="16">
        <v>1</v>
      </c>
      <c r="B9" s="12" t="s">
        <v>14</v>
      </c>
      <c r="C9" s="17" t="s">
        <v>15</v>
      </c>
      <c r="E9" s="15">
        <v>1667.6675401293085</v>
      </c>
      <c r="F9" s="14"/>
      <c r="G9" s="42"/>
      <c r="H9" s="42"/>
      <c r="I9" s="15">
        <f t="shared" si="1"/>
        <v>1667.6675401293085</v>
      </c>
      <c r="K9" s="43"/>
      <c r="L9" s="43">
        <v>40415</v>
      </c>
      <c r="M9" s="15">
        <f t="shared" si="2"/>
        <v>1667.6675401293085</v>
      </c>
      <c r="N9" s="56">
        <f t="shared" si="3"/>
        <v>0</v>
      </c>
      <c r="O9" s="56">
        <f t="shared" si="4"/>
        <v>0</v>
      </c>
      <c r="P9" s="56">
        <f t="shared" si="5"/>
        <v>0</v>
      </c>
      <c r="Q9" s="43" t="s">
        <v>1070</v>
      </c>
      <c r="S9" s="55">
        <f t="shared" si="0"/>
        <v>0</v>
      </c>
    </row>
    <row r="10" spans="1:19" ht="13.5" thickBot="1">
      <c r="A10" s="16">
        <v>1</v>
      </c>
      <c r="B10" s="12" t="s">
        <v>16</v>
      </c>
      <c r="C10" s="17" t="s">
        <v>17</v>
      </c>
      <c r="E10" s="15">
        <v>2099.073291443818</v>
      </c>
      <c r="F10" s="14"/>
      <c r="G10" s="42"/>
      <c r="H10" s="42"/>
      <c r="I10" s="15">
        <f t="shared" si="1"/>
        <v>2099.073291443818</v>
      </c>
      <c r="K10" s="43"/>
      <c r="L10" s="43">
        <v>40415</v>
      </c>
      <c r="M10" s="15">
        <f t="shared" si="2"/>
        <v>2099.073291443818</v>
      </c>
      <c r="N10" s="56">
        <f t="shared" si="3"/>
        <v>0</v>
      </c>
      <c r="O10" s="56">
        <f t="shared" si="4"/>
        <v>0</v>
      </c>
      <c r="P10" s="56">
        <f t="shared" si="5"/>
        <v>0</v>
      </c>
      <c r="Q10" s="43" t="s">
        <v>1071</v>
      </c>
      <c r="S10" s="55">
        <f t="shared" si="0"/>
        <v>0</v>
      </c>
    </row>
    <row r="11" spans="1:19" ht="13.5" thickBot="1">
      <c r="A11" s="16">
        <v>1</v>
      </c>
      <c r="B11" s="12" t="s">
        <v>18</v>
      </c>
      <c r="C11" s="17" t="s">
        <v>19</v>
      </c>
      <c r="E11" s="15">
        <v>1262.352670013478</v>
      </c>
      <c r="F11" s="14"/>
      <c r="G11" s="42"/>
      <c r="H11" s="42"/>
      <c r="I11" s="15">
        <f t="shared" si="1"/>
        <v>1262.352670013478</v>
      </c>
      <c r="K11" s="43"/>
      <c r="L11" s="43">
        <v>40415</v>
      </c>
      <c r="M11" s="15">
        <f t="shared" si="2"/>
        <v>1262.352670013478</v>
      </c>
      <c r="N11" s="56">
        <f t="shared" si="3"/>
        <v>0</v>
      </c>
      <c r="O11" s="56">
        <f t="shared" si="4"/>
        <v>0</v>
      </c>
      <c r="P11" s="56">
        <f t="shared" si="5"/>
        <v>0</v>
      </c>
      <c r="Q11" s="43" t="s">
        <v>1071</v>
      </c>
      <c r="S11" s="55">
        <f t="shared" si="0"/>
        <v>0</v>
      </c>
    </row>
    <row r="12" spans="1:19" ht="13.5" thickBot="1">
      <c r="A12" s="16">
        <v>1</v>
      </c>
      <c r="B12" s="12" t="s">
        <v>20</v>
      </c>
      <c r="C12" s="17" t="s">
        <v>21</v>
      </c>
      <c r="E12" s="15">
        <v>2055.63485098304</v>
      </c>
      <c r="F12" s="14"/>
      <c r="G12" s="42">
        <v>6500</v>
      </c>
      <c r="H12" s="42"/>
      <c r="I12" s="15">
        <f t="shared" si="1"/>
        <v>8555.63485098304</v>
      </c>
      <c r="K12" s="43"/>
      <c r="L12" s="43">
        <v>40416</v>
      </c>
      <c r="M12" s="15">
        <f t="shared" si="2"/>
        <v>8555.63485098304</v>
      </c>
      <c r="N12" s="56">
        <f t="shared" si="3"/>
        <v>0</v>
      </c>
      <c r="O12" s="56">
        <f t="shared" si="4"/>
        <v>6500</v>
      </c>
      <c r="P12" s="56">
        <f t="shared" si="5"/>
        <v>0</v>
      </c>
      <c r="Q12" s="43" t="s">
        <v>1070</v>
      </c>
      <c r="S12" s="55">
        <f t="shared" si="0"/>
        <v>0</v>
      </c>
    </row>
    <row r="13" spans="1:19" ht="13.5" thickBot="1">
      <c r="A13" s="16">
        <v>1</v>
      </c>
      <c r="B13" s="12" t="s">
        <v>22</v>
      </c>
      <c r="C13" s="17" t="s">
        <v>23</v>
      </c>
      <c r="E13" s="15">
        <v>1963.14581687125</v>
      </c>
      <c r="F13" s="14"/>
      <c r="G13" s="42"/>
      <c r="H13" s="42"/>
      <c r="I13" s="15">
        <f t="shared" si="1"/>
        <v>1963.14581687125</v>
      </c>
      <c r="K13" s="43"/>
      <c r="L13" s="43">
        <v>40414</v>
      </c>
      <c r="M13" s="15">
        <f t="shared" si="2"/>
        <v>1963.14581687125</v>
      </c>
      <c r="N13" s="56">
        <f t="shared" si="3"/>
        <v>0</v>
      </c>
      <c r="O13" s="56">
        <f t="shared" si="4"/>
        <v>0</v>
      </c>
      <c r="P13" s="56">
        <f t="shared" si="5"/>
        <v>0</v>
      </c>
      <c r="Q13" s="43" t="s">
        <v>1070</v>
      </c>
      <c r="S13" s="55">
        <f t="shared" si="0"/>
        <v>0</v>
      </c>
    </row>
    <row r="14" spans="1:19" ht="13.5" thickBot="1">
      <c r="A14" s="16">
        <v>1</v>
      </c>
      <c r="B14" s="12" t="s">
        <v>24</v>
      </c>
      <c r="C14" s="17" t="s">
        <v>25</v>
      </c>
      <c r="E14" s="15">
        <v>2978.944578638604</v>
      </c>
      <c r="F14" s="14"/>
      <c r="G14" s="42"/>
      <c r="H14" s="42"/>
      <c r="I14" s="15">
        <f t="shared" si="1"/>
        <v>2978.944578638604</v>
      </c>
      <c r="K14" s="43"/>
      <c r="L14" s="43">
        <v>40415</v>
      </c>
      <c r="M14" s="15">
        <f t="shared" si="2"/>
        <v>2978.944578638604</v>
      </c>
      <c r="N14" s="56">
        <f t="shared" si="3"/>
        <v>0</v>
      </c>
      <c r="O14" s="56">
        <f t="shared" si="4"/>
        <v>0</v>
      </c>
      <c r="P14" s="56">
        <f t="shared" si="5"/>
        <v>0</v>
      </c>
      <c r="Q14" s="43" t="s">
        <v>1071</v>
      </c>
      <c r="S14" s="55">
        <f t="shared" si="0"/>
        <v>0</v>
      </c>
    </row>
    <row r="15" spans="1:19" ht="13.5" thickBot="1">
      <c r="A15" s="16">
        <v>1</v>
      </c>
      <c r="B15" s="12" t="s">
        <v>26</v>
      </c>
      <c r="C15" s="17" t="s">
        <v>27</v>
      </c>
      <c r="E15" s="15">
        <v>2805.061721649487</v>
      </c>
      <c r="F15" s="14">
        <v>7000</v>
      </c>
      <c r="G15" s="42"/>
      <c r="H15" s="42"/>
      <c r="I15" s="15">
        <f t="shared" si="1"/>
        <v>9805.061721649487</v>
      </c>
      <c r="K15" s="43"/>
      <c r="L15" s="43">
        <v>40415</v>
      </c>
      <c r="M15" s="15">
        <f t="shared" si="2"/>
        <v>9805.061721649487</v>
      </c>
      <c r="N15" s="56">
        <f t="shared" si="3"/>
        <v>7000</v>
      </c>
      <c r="O15" s="56">
        <f t="shared" si="4"/>
        <v>0</v>
      </c>
      <c r="P15" s="56">
        <f t="shared" si="5"/>
        <v>0</v>
      </c>
      <c r="Q15" s="43" t="s">
        <v>1070</v>
      </c>
      <c r="S15" s="55">
        <f t="shared" si="0"/>
        <v>0</v>
      </c>
    </row>
    <row r="16" spans="1:19" ht="13.5" thickBot="1">
      <c r="A16" s="16">
        <v>1</v>
      </c>
      <c r="B16" s="12" t="s">
        <v>28</v>
      </c>
      <c r="C16" s="17" t="s">
        <v>29</v>
      </c>
      <c r="E16" s="15">
        <v>1676.854218223284</v>
      </c>
      <c r="F16" s="14"/>
      <c r="G16" s="42"/>
      <c r="H16" s="42"/>
      <c r="I16" s="15">
        <f t="shared" si="1"/>
        <v>1676.854218223284</v>
      </c>
      <c r="K16" s="43"/>
      <c r="L16" s="43">
        <v>40415</v>
      </c>
      <c r="M16" s="15">
        <f t="shared" si="2"/>
        <v>1676.854218223284</v>
      </c>
      <c r="N16" s="56">
        <f t="shared" si="3"/>
        <v>0</v>
      </c>
      <c r="O16" s="56">
        <f t="shared" si="4"/>
        <v>0</v>
      </c>
      <c r="P16" s="56">
        <f t="shared" si="5"/>
        <v>0</v>
      </c>
      <c r="Q16" s="43" t="s">
        <v>1071</v>
      </c>
      <c r="S16" s="55">
        <f t="shared" si="0"/>
        <v>0</v>
      </c>
    </row>
    <row r="17" spans="1:19" ht="13.5" thickBot="1">
      <c r="A17" s="16">
        <v>1</v>
      </c>
      <c r="B17" s="12" t="s">
        <v>30</v>
      </c>
      <c r="C17" s="17" t="s">
        <v>31</v>
      </c>
      <c r="E17" s="15">
        <v>2798.390356606054</v>
      </c>
      <c r="F17" s="14"/>
      <c r="G17" s="42"/>
      <c r="H17" s="42"/>
      <c r="I17" s="15">
        <f t="shared" si="1"/>
        <v>2798.390356606054</v>
      </c>
      <c r="K17" s="43"/>
      <c r="L17" s="43">
        <v>40416</v>
      </c>
      <c r="M17" s="15">
        <f t="shared" si="2"/>
        <v>2798.390356606054</v>
      </c>
      <c r="N17" s="56">
        <f t="shared" si="3"/>
        <v>0</v>
      </c>
      <c r="O17" s="56">
        <f t="shared" si="4"/>
        <v>0</v>
      </c>
      <c r="P17" s="56">
        <f t="shared" si="5"/>
        <v>0</v>
      </c>
      <c r="Q17" s="43" t="s">
        <v>1070</v>
      </c>
      <c r="S17" s="55">
        <f t="shared" si="0"/>
        <v>0</v>
      </c>
    </row>
    <row r="18" spans="1:19" ht="13.5" thickBot="1">
      <c r="A18" s="16">
        <v>1</v>
      </c>
      <c r="B18" s="12" t="s">
        <v>32</v>
      </c>
      <c r="C18" s="17" t="s">
        <v>33</v>
      </c>
      <c r="E18" s="15">
        <v>2265.5641173488407</v>
      </c>
      <c r="F18" s="14"/>
      <c r="G18" s="42"/>
      <c r="H18" s="42"/>
      <c r="I18" s="15">
        <f t="shared" si="1"/>
        <v>2265.5641173488407</v>
      </c>
      <c r="K18" s="43"/>
      <c r="L18" s="43">
        <v>40416</v>
      </c>
      <c r="M18" s="15">
        <f t="shared" si="2"/>
        <v>2265.5641173488407</v>
      </c>
      <c r="N18" s="56">
        <f t="shared" si="3"/>
        <v>0</v>
      </c>
      <c r="O18" s="56">
        <f t="shared" si="4"/>
        <v>0</v>
      </c>
      <c r="P18" s="56">
        <f t="shared" si="5"/>
        <v>0</v>
      </c>
      <c r="Q18" s="43" t="s">
        <v>1070</v>
      </c>
      <c r="S18" s="55">
        <f t="shared" si="0"/>
        <v>0</v>
      </c>
    </row>
    <row r="19" spans="1:19" ht="13.5" thickBot="1">
      <c r="A19" s="16">
        <v>1</v>
      </c>
      <c r="B19" s="12" t="s">
        <v>34</v>
      </c>
      <c r="C19" s="17" t="s">
        <v>35</v>
      </c>
      <c r="E19" s="15">
        <v>3146.8893411469103</v>
      </c>
      <c r="F19" s="14"/>
      <c r="G19" s="42"/>
      <c r="H19" s="42"/>
      <c r="I19" s="15">
        <f t="shared" si="1"/>
        <v>3146.8893411469103</v>
      </c>
      <c r="K19" s="43"/>
      <c r="L19" s="43">
        <v>40415</v>
      </c>
      <c r="M19" s="15">
        <f t="shared" si="2"/>
        <v>3146.8893411469103</v>
      </c>
      <c r="N19" s="56">
        <f t="shared" si="3"/>
        <v>0</v>
      </c>
      <c r="O19" s="56">
        <f t="shared" si="4"/>
        <v>0</v>
      </c>
      <c r="P19" s="56">
        <f t="shared" si="5"/>
        <v>0</v>
      </c>
      <c r="Q19" s="43" t="s">
        <v>1071</v>
      </c>
      <c r="S19" s="55">
        <f t="shared" si="0"/>
        <v>0</v>
      </c>
    </row>
    <row r="20" spans="1:19" ht="13.5" thickBot="1">
      <c r="A20" s="16">
        <v>1</v>
      </c>
      <c r="B20" s="12" t="s">
        <v>36</v>
      </c>
      <c r="C20" s="17" t="s">
        <v>37</v>
      </c>
      <c r="E20" s="15">
        <v>1976.692044015497</v>
      </c>
      <c r="F20" s="14"/>
      <c r="G20" s="42">
        <v>6500</v>
      </c>
      <c r="H20" s="42"/>
      <c r="I20" s="15">
        <f t="shared" si="1"/>
        <v>8476.692044015497</v>
      </c>
      <c r="K20" s="43"/>
      <c r="L20" s="43">
        <v>40416</v>
      </c>
      <c r="M20" s="15">
        <f t="shared" si="2"/>
        <v>8476.692044015497</v>
      </c>
      <c r="N20" s="56">
        <f t="shared" si="3"/>
        <v>0</v>
      </c>
      <c r="O20" s="56">
        <f t="shared" si="4"/>
        <v>6500</v>
      </c>
      <c r="P20" s="56">
        <f t="shared" si="5"/>
        <v>0</v>
      </c>
      <c r="Q20" s="43" t="s">
        <v>1070</v>
      </c>
      <c r="S20" s="55">
        <f t="shared" si="0"/>
        <v>0</v>
      </c>
    </row>
    <row r="21" spans="1:22" s="104" customFormat="1" ht="13.5" thickBot="1">
      <c r="A21" s="97">
        <v>1</v>
      </c>
      <c r="B21" s="98" t="s">
        <v>38</v>
      </c>
      <c r="C21" s="99" t="s">
        <v>39</v>
      </c>
      <c r="D21" s="100"/>
      <c r="E21" s="101">
        <v>1820.2155425018302</v>
      </c>
      <c r="F21" s="102"/>
      <c r="G21" s="103"/>
      <c r="H21" s="103"/>
      <c r="I21" s="101">
        <f t="shared" si="1"/>
        <v>1820.2155425018302</v>
      </c>
      <c r="K21" s="105"/>
      <c r="L21" s="105">
        <v>40415</v>
      </c>
      <c r="M21" s="101">
        <f t="shared" si="2"/>
        <v>1820.2155425018302</v>
      </c>
      <c r="N21" s="106">
        <f t="shared" si="3"/>
        <v>0</v>
      </c>
      <c r="O21" s="106">
        <f t="shared" si="4"/>
        <v>0</v>
      </c>
      <c r="P21" s="106">
        <f t="shared" si="5"/>
        <v>0</v>
      </c>
      <c r="Q21" s="145" t="s">
        <v>1071</v>
      </c>
      <c r="R21" s="102">
        <f>SUM(I4:I21)</f>
        <v>83023.5820419492</v>
      </c>
      <c r="S21" s="110">
        <f t="shared" si="0"/>
        <v>0</v>
      </c>
      <c r="T21" s="111">
        <f>SUM(S4:S21)</f>
        <v>0</v>
      </c>
      <c r="V21" s="102"/>
    </row>
    <row r="22" spans="1:19" ht="13.5" thickBot="1">
      <c r="A22" s="16">
        <v>2</v>
      </c>
      <c r="B22" s="96" t="s">
        <v>40</v>
      </c>
      <c r="C22" s="17" t="s">
        <v>41</v>
      </c>
      <c r="E22" s="15">
        <v>3279.4426379717693</v>
      </c>
      <c r="F22" s="14">
        <v>5000</v>
      </c>
      <c r="G22" s="42"/>
      <c r="H22" s="42"/>
      <c r="I22" s="15">
        <f t="shared" si="1"/>
        <v>8279.44263797177</v>
      </c>
      <c r="K22" s="43"/>
      <c r="L22" s="43">
        <v>40410</v>
      </c>
      <c r="M22" s="15">
        <f t="shared" si="2"/>
        <v>8279.44263797177</v>
      </c>
      <c r="N22" s="56">
        <f t="shared" si="3"/>
        <v>5000</v>
      </c>
      <c r="O22" s="56">
        <f t="shared" si="4"/>
        <v>0</v>
      </c>
      <c r="P22" s="56">
        <f t="shared" si="5"/>
        <v>0</v>
      </c>
      <c r="Q22" s="65"/>
      <c r="S22" s="55">
        <f t="shared" si="0"/>
        <v>0</v>
      </c>
    </row>
    <row r="23" spans="1:19" ht="13.5" thickBot="1">
      <c r="A23" s="16">
        <v>2</v>
      </c>
      <c r="B23" s="12" t="s">
        <v>42</v>
      </c>
      <c r="C23" s="17" t="s">
        <v>43</v>
      </c>
      <c r="E23" s="15">
        <v>4913.061709731009</v>
      </c>
      <c r="F23" s="14">
        <v>6000</v>
      </c>
      <c r="G23" s="42"/>
      <c r="H23" s="42"/>
      <c r="I23" s="15">
        <f t="shared" si="1"/>
        <v>10913.06170973101</v>
      </c>
      <c r="K23" s="43"/>
      <c r="L23" s="43">
        <v>40410</v>
      </c>
      <c r="M23" s="15">
        <f t="shared" si="2"/>
        <v>10913.06170973101</v>
      </c>
      <c r="N23" s="56">
        <f t="shared" si="3"/>
        <v>6000</v>
      </c>
      <c r="O23" s="56">
        <f t="shared" si="4"/>
        <v>0</v>
      </c>
      <c r="P23" s="56">
        <f t="shared" si="5"/>
        <v>0</v>
      </c>
      <c r="Q23" s="43"/>
      <c r="S23" s="55">
        <f t="shared" si="0"/>
        <v>0</v>
      </c>
    </row>
    <row r="24" spans="1:19" ht="13.5" thickBot="1">
      <c r="A24" s="16">
        <v>2</v>
      </c>
      <c r="B24" s="12" t="s">
        <v>44</v>
      </c>
      <c r="C24" s="17" t="s">
        <v>45</v>
      </c>
      <c r="E24" s="15">
        <v>3298.206623344793</v>
      </c>
      <c r="F24" s="14"/>
      <c r="G24" s="42"/>
      <c r="H24" s="42"/>
      <c r="I24" s="15">
        <f t="shared" si="1"/>
        <v>3298.206623344793</v>
      </c>
      <c r="K24" s="43"/>
      <c r="L24" s="43">
        <v>40410</v>
      </c>
      <c r="M24" s="15">
        <f t="shared" si="2"/>
        <v>3298.206623344793</v>
      </c>
      <c r="N24" s="56">
        <f t="shared" si="3"/>
        <v>0</v>
      </c>
      <c r="O24" s="56">
        <f t="shared" si="4"/>
        <v>0</v>
      </c>
      <c r="P24" s="56">
        <f t="shared" si="5"/>
        <v>0</v>
      </c>
      <c r="Q24" s="43"/>
      <c r="S24" s="55">
        <f t="shared" si="0"/>
        <v>0</v>
      </c>
    </row>
    <row r="25" spans="1:19" ht="13.5" thickBot="1">
      <c r="A25" s="16">
        <v>2</v>
      </c>
      <c r="B25" s="12" t="s">
        <v>46</v>
      </c>
      <c r="C25" s="17" t="s">
        <v>47</v>
      </c>
      <c r="E25" s="15">
        <v>3336.392621075096</v>
      </c>
      <c r="F25" s="14"/>
      <c r="G25" s="42">
        <v>6500</v>
      </c>
      <c r="H25" s="42"/>
      <c r="I25" s="15">
        <f t="shared" si="1"/>
        <v>9836.392621075096</v>
      </c>
      <c r="K25" s="43"/>
      <c r="L25" s="43">
        <v>40410</v>
      </c>
      <c r="M25" s="15">
        <f t="shared" si="2"/>
        <v>9836.392621075096</v>
      </c>
      <c r="N25" s="56">
        <f t="shared" si="3"/>
        <v>0</v>
      </c>
      <c r="O25" s="56">
        <f t="shared" si="4"/>
        <v>6500</v>
      </c>
      <c r="P25" s="56">
        <f t="shared" si="5"/>
        <v>0</v>
      </c>
      <c r="Q25" s="43"/>
      <c r="S25" s="55">
        <f t="shared" si="0"/>
        <v>0</v>
      </c>
    </row>
    <row r="26" spans="1:19" ht="13.5" thickBot="1">
      <c r="A26" s="16">
        <v>2</v>
      </c>
      <c r="B26" s="12" t="s">
        <v>48</v>
      </c>
      <c r="C26" s="17" t="s">
        <v>49</v>
      </c>
      <c r="E26" s="15">
        <v>3395.865976653084</v>
      </c>
      <c r="F26" s="14"/>
      <c r="G26" s="42"/>
      <c r="H26" s="42"/>
      <c r="I26" s="15">
        <f t="shared" si="1"/>
        <v>3395.865976653084</v>
      </c>
      <c r="K26" s="43"/>
      <c r="L26" s="43">
        <v>40410</v>
      </c>
      <c r="M26" s="15">
        <f t="shared" si="2"/>
        <v>3395.865976653084</v>
      </c>
      <c r="N26" s="56">
        <f t="shared" si="3"/>
        <v>0</v>
      </c>
      <c r="O26" s="56">
        <f t="shared" si="4"/>
        <v>0</v>
      </c>
      <c r="P26" s="56">
        <f t="shared" si="5"/>
        <v>0</v>
      </c>
      <c r="Q26" s="43"/>
      <c r="S26" s="55">
        <f t="shared" si="0"/>
        <v>0</v>
      </c>
    </row>
    <row r="27" spans="1:19" ht="13.5" thickBot="1">
      <c r="A27" s="16">
        <v>2</v>
      </c>
      <c r="B27" s="12" t="s">
        <v>50</v>
      </c>
      <c r="C27" s="17" t="s">
        <v>51</v>
      </c>
      <c r="E27" s="15">
        <v>3930.4358187874614</v>
      </c>
      <c r="F27" s="14"/>
      <c r="G27" s="42"/>
      <c r="H27" s="42"/>
      <c r="I27" s="15">
        <f t="shared" si="1"/>
        <v>3930.4358187874614</v>
      </c>
      <c r="K27" s="43"/>
      <c r="L27" s="43">
        <v>40410</v>
      </c>
      <c r="M27" s="15">
        <f t="shared" si="2"/>
        <v>3930.4358187874614</v>
      </c>
      <c r="N27" s="56">
        <f t="shared" si="3"/>
        <v>0</v>
      </c>
      <c r="O27" s="56">
        <f t="shared" si="4"/>
        <v>0</v>
      </c>
      <c r="P27" s="56">
        <f t="shared" si="5"/>
        <v>0</v>
      </c>
      <c r="Q27" s="43"/>
      <c r="S27" s="55">
        <f t="shared" si="0"/>
        <v>0</v>
      </c>
    </row>
    <row r="28" spans="1:19" ht="13.5" thickBot="1">
      <c r="A28" s="16">
        <v>2</v>
      </c>
      <c r="B28" s="12" t="s">
        <v>52</v>
      </c>
      <c r="C28" s="17" t="s">
        <v>53</v>
      </c>
      <c r="E28" s="15">
        <v>15058.69515278757</v>
      </c>
      <c r="F28" s="14">
        <v>25667</v>
      </c>
      <c r="G28" s="42"/>
      <c r="H28" s="42"/>
      <c r="I28" s="15">
        <f t="shared" si="1"/>
        <v>40725.69515278757</v>
      </c>
      <c r="K28" s="43"/>
      <c r="L28" s="43">
        <v>40470</v>
      </c>
      <c r="M28" s="15">
        <f t="shared" si="2"/>
        <v>40725.69515278757</v>
      </c>
      <c r="N28" s="56">
        <f t="shared" si="3"/>
        <v>25667</v>
      </c>
      <c r="O28" s="56">
        <f t="shared" si="4"/>
        <v>0</v>
      </c>
      <c r="P28" s="56">
        <f t="shared" si="5"/>
        <v>0</v>
      </c>
      <c r="Q28" s="150" t="s">
        <v>1086</v>
      </c>
      <c r="S28" s="108">
        <f t="shared" si="0"/>
        <v>0</v>
      </c>
    </row>
    <row r="29" spans="1:19" ht="13.5" thickBot="1">
      <c r="A29" s="16">
        <v>2</v>
      </c>
      <c r="B29" s="12" t="s">
        <v>54</v>
      </c>
      <c r="C29" s="17" t="s">
        <v>55</v>
      </c>
      <c r="E29" s="15">
        <v>8020.81895811311</v>
      </c>
      <c r="F29" s="14"/>
      <c r="G29" s="42"/>
      <c r="H29" s="42"/>
      <c r="I29" s="15">
        <f t="shared" si="1"/>
        <v>8020.81895811311</v>
      </c>
      <c r="K29" s="43"/>
      <c r="L29" s="43">
        <v>40410</v>
      </c>
      <c r="M29" s="15">
        <f t="shared" si="2"/>
        <v>8020.81895811311</v>
      </c>
      <c r="N29" s="56">
        <f t="shared" si="3"/>
        <v>0</v>
      </c>
      <c r="O29" s="56">
        <f t="shared" si="4"/>
        <v>0</v>
      </c>
      <c r="P29" s="56">
        <f t="shared" si="5"/>
        <v>0</v>
      </c>
      <c r="Q29" s="43"/>
      <c r="S29" s="55">
        <f t="shared" si="0"/>
        <v>0</v>
      </c>
    </row>
    <row r="30" spans="1:19" ht="13.5" thickBot="1">
      <c r="A30" s="16">
        <v>2</v>
      </c>
      <c r="B30" s="12" t="s">
        <v>56</v>
      </c>
      <c r="C30" s="17" t="s">
        <v>57</v>
      </c>
      <c r="E30" s="15">
        <v>4783.449268966464</v>
      </c>
      <c r="F30" s="14">
        <v>12000</v>
      </c>
      <c r="G30" s="42"/>
      <c r="H30" s="42"/>
      <c r="I30" s="15">
        <f t="shared" si="1"/>
        <v>16783.449268966462</v>
      </c>
      <c r="K30" s="43"/>
      <c r="L30" s="43">
        <v>40410</v>
      </c>
      <c r="M30" s="15">
        <f t="shared" si="2"/>
        <v>16783.449268966462</v>
      </c>
      <c r="N30" s="56">
        <f t="shared" si="3"/>
        <v>12000</v>
      </c>
      <c r="O30" s="56">
        <f t="shared" si="4"/>
        <v>0</v>
      </c>
      <c r="P30" s="56">
        <f t="shared" si="5"/>
        <v>0</v>
      </c>
      <c r="Q30" s="43"/>
      <c r="S30" s="55">
        <f t="shared" si="0"/>
        <v>0</v>
      </c>
    </row>
    <row r="31" spans="1:19" ht="13.5" thickBot="1">
      <c r="A31" s="16">
        <v>2</v>
      </c>
      <c r="B31" s="12" t="s">
        <v>58</v>
      </c>
      <c r="C31" s="17" t="s">
        <v>59</v>
      </c>
      <c r="E31" s="15">
        <v>3333.953230269492</v>
      </c>
      <c r="F31" s="14">
        <v>6000</v>
      </c>
      <c r="G31" s="42"/>
      <c r="H31" s="42"/>
      <c r="I31" s="15">
        <f t="shared" si="1"/>
        <v>9333.953230269492</v>
      </c>
      <c r="K31" s="43"/>
      <c r="L31" s="43">
        <v>40410</v>
      </c>
      <c r="M31" s="15">
        <f t="shared" si="2"/>
        <v>9333.953230269492</v>
      </c>
      <c r="N31" s="56">
        <f t="shared" si="3"/>
        <v>6000</v>
      </c>
      <c r="O31" s="56">
        <f t="shared" si="4"/>
        <v>0</v>
      </c>
      <c r="P31" s="56">
        <f t="shared" si="5"/>
        <v>0</v>
      </c>
      <c r="Q31" s="43"/>
      <c r="S31" s="55">
        <f t="shared" si="0"/>
        <v>0</v>
      </c>
    </row>
    <row r="32" spans="1:19" ht="13.5" thickBot="1">
      <c r="A32" s="16">
        <v>2</v>
      </c>
      <c r="B32" s="12" t="s">
        <v>60</v>
      </c>
      <c r="C32" s="17" t="s">
        <v>61</v>
      </c>
      <c r="E32" s="15">
        <v>2653.2907454664933</v>
      </c>
      <c r="F32" s="14">
        <v>26667</v>
      </c>
      <c r="G32" s="42"/>
      <c r="H32" s="42"/>
      <c r="I32" s="15">
        <f t="shared" si="1"/>
        <v>29320.290745466493</v>
      </c>
      <c r="K32" s="43"/>
      <c r="L32" s="43">
        <v>40410</v>
      </c>
      <c r="M32" s="15">
        <f t="shared" si="2"/>
        <v>29320.290745466493</v>
      </c>
      <c r="N32" s="56">
        <f t="shared" si="3"/>
        <v>26667</v>
      </c>
      <c r="O32" s="56">
        <f t="shared" si="4"/>
        <v>0</v>
      </c>
      <c r="P32" s="56">
        <f t="shared" si="5"/>
        <v>0</v>
      </c>
      <c r="Q32" s="43"/>
      <c r="S32" s="55">
        <f t="shared" si="0"/>
        <v>0</v>
      </c>
    </row>
    <row r="33" spans="1:19" ht="13.5" thickBot="1">
      <c r="A33" s="16">
        <v>2</v>
      </c>
      <c r="B33" s="12" t="s">
        <v>62</v>
      </c>
      <c r="C33" s="17" t="s">
        <v>63</v>
      </c>
      <c r="E33" s="15">
        <v>2778.116769394033</v>
      </c>
      <c r="F33" s="14"/>
      <c r="G33" s="42"/>
      <c r="H33" s="42"/>
      <c r="I33" s="15">
        <f t="shared" si="1"/>
        <v>2778.116769394033</v>
      </c>
      <c r="K33" s="43"/>
      <c r="L33" s="43">
        <v>40410</v>
      </c>
      <c r="M33" s="15">
        <f t="shared" si="2"/>
        <v>2778.116769394033</v>
      </c>
      <c r="N33" s="56">
        <f t="shared" si="3"/>
        <v>0</v>
      </c>
      <c r="O33" s="56">
        <f t="shared" si="4"/>
        <v>0</v>
      </c>
      <c r="P33" s="56">
        <f t="shared" si="5"/>
        <v>0</v>
      </c>
      <c r="Q33" s="43"/>
      <c r="S33" s="55">
        <f t="shared" si="0"/>
        <v>0</v>
      </c>
    </row>
    <row r="34" spans="1:19" ht="13.5" thickBot="1">
      <c r="A34" s="16">
        <v>2</v>
      </c>
      <c r="B34" s="12" t="s">
        <v>64</v>
      </c>
      <c r="C34" s="17" t="s">
        <v>65</v>
      </c>
      <c r="E34" s="15">
        <v>2730.448364004462</v>
      </c>
      <c r="F34" s="14">
        <v>4000</v>
      </c>
      <c r="G34" s="42"/>
      <c r="H34" s="42"/>
      <c r="I34" s="15">
        <f t="shared" si="1"/>
        <v>6730.448364004462</v>
      </c>
      <c r="K34" s="43"/>
      <c r="L34" s="43">
        <v>40410</v>
      </c>
      <c r="M34" s="15">
        <f t="shared" si="2"/>
        <v>6730.448364004462</v>
      </c>
      <c r="N34" s="56">
        <f t="shared" si="3"/>
        <v>4000</v>
      </c>
      <c r="O34" s="56">
        <f t="shared" si="4"/>
        <v>0</v>
      </c>
      <c r="P34" s="56">
        <f t="shared" si="5"/>
        <v>0</v>
      </c>
      <c r="Q34" s="43"/>
      <c r="S34" s="55">
        <f t="shared" si="0"/>
        <v>0</v>
      </c>
    </row>
    <row r="35" spans="1:19" ht="13.5" thickBot="1">
      <c r="A35" s="16">
        <v>2</v>
      </c>
      <c r="B35" s="12" t="s">
        <v>66</v>
      </c>
      <c r="C35" s="17" t="s">
        <v>67</v>
      </c>
      <c r="E35" s="15">
        <v>4674.323543532476</v>
      </c>
      <c r="F35" s="14">
        <v>8000</v>
      </c>
      <c r="G35" s="42"/>
      <c r="H35" s="42"/>
      <c r="I35" s="15">
        <f t="shared" si="1"/>
        <v>12674.323543532475</v>
      </c>
      <c r="K35" s="43"/>
      <c r="L35" s="43">
        <v>40410</v>
      </c>
      <c r="M35" s="15">
        <f t="shared" si="2"/>
        <v>12674.323543532475</v>
      </c>
      <c r="N35" s="56">
        <f t="shared" si="3"/>
        <v>8000</v>
      </c>
      <c r="O35" s="56">
        <f t="shared" si="4"/>
        <v>0</v>
      </c>
      <c r="P35" s="56">
        <f t="shared" si="5"/>
        <v>0</v>
      </c>
      <c r="Q35" s="43"/>
      <c r="S35" s="55">
        <f t="shared" si="0"/>
        <v>0</v>
      </c>
    </row>
    <row r="36" spans="1:19" ht="13.5" thickBot="1">
      <c r="A36" s="16">
        <v>2</v>
      </c>
      <c r="B36" s="12" t="s">
        <v>68</v>
      </c>
      <c r="C36" s="17" t="s">
        <v>69</v>
      </c>
      <c r="E36" s="15">
        <v>6580.247018609298</v>
      </c>
      <c r="F36" s="14">
        <v>25333</v>
      </c>
      <c r="G36" s="42"/>
      <c r="H36" s="42"/>
      <c r="I36" s="15">
        <f t="shared" si="1"/>
        <v>31913.247018609298</v>
      </c>
      <c r="K36" s="43"/>
      <c r="L36" s="43">
        <v>40410</v>
      </c>
      <c r="M36" s="15">
        <f t="shared" si="2"/>
        <v>31913.247018609298</v>
      </c>
      <c r="N36" s="56">
        <f t="shared" si="3"/>
        <v>25333</v>
      </c>
      <c r="O36" s="56">
        <f t="shared" si="4"/>
        <v>0</v>
      </c>
      <c r="P36" s="56">
        <f t="shared" si="5"/>
        <v>0</v>
      </c>
      <c r="Q36" s="43"/>
      <c r="S36" s="55">
        <f t="shared" si="0"/>
        <v>0</v>
      </c>
    </row>
    <row r="37" spans="1:19" ht="13.5" thickBot="1">
      <c r="A37" s="16">
        <v>2</v>
      </c>
      <c r="B37" s="12" t="s">
        <v>70</v>
      </c>
      <c r="C37" s="17" t="s">
        <v>71</v>
      </c>
      <c r="E37" s="15">
        <v>3893.8465779381295</v>
      </c>
      <c r="F37" s="14"/>
      <c r="G37" s="42"/>
      <c r="H37" s="42"/>
      <c r="I37" s="15">
        <f t="shared" si="1"/>
        <v>3893.8465779381295</v>
      </c>
      <c r="K37" s="43"/>
      <c r="L37" s="43">
        <v>40410</v>
      </c>
      <c r="M37" s="15">
        <f t="shared" si="2"/>
        <v>3893.8465779381295</v>
      </c>
      <c r="N37" s="56">
        <f t="shared" si="3"/>
        <v>0</v>
      </c>
      <c r="O37" s="56">
        <f t="shared" si="4"/>
        <v>0</v>
      </c>
      <c r="P37" s="56">
        <f t="shared" si="5"/>
        <v>0</v>
      </c>
      <c r="Q37" s="43"/>
      <c r="S37" s="55">
        <f t="shared" si="0"/>
        <v>0</v>
      </c>
    </row>
    <row r="38" spans="1:19" ht="13.5" thickBot="1">
      <c r="A38" s="16">
        <v>2</v>
      </c>
      <c r="B38" s="12" t="s">
        <v>72</v>
      </c>
      <c r="C38" s="17" t="s">
        <v>73</v>
      </c>
      <c r="E38" s="15">
        <v>1791.731546363526</v>
      </c>
      <c r="F38" s="14">
        <v>8000</v>
      </c>
      <c r="G38" s="42">
        <f>6500-1621</f>
        <v>4879</v>
      </c>
      <c r="H38" s="42"/>
      <c r="I38" s="15">
        <f t="shared" si="1"/>
        <v>14670.731546363526</v>
      </c>
      <c r="K38" s="43"/>
      <c r="L38" s="43">
        <v>40410</v>
      </c>
      <c r="M38" s="15">
        <f t="shared" si="2"/>
        <v>14670.731546363526</v>
      </c>
      <c r="N38" s="56">
        <f t="shared" si="3"/>
        <v>8000</v>
      </c>
      <c r="O38" s="56">
        <f t="shared" si="4"/>
        <v>4879</v>
      </c>
      <c r="P38" s="56">
        <f t="shared" si="5"/>
        <v>0</v>
      </c>
      <c r="Q38" s="43"/>
      <c r="S38" s="55">
        <f t="shared" si="0"/>
        <v>0</v>
      </c>
    </row>
    <row r="39" spans="1:19" ht="13.5" thickBot="1">
      <c r="A39" s="16">
        <v>2</v>
      </c>
      <c r="B39" s="12" t="s">
        <v>74</v>
      </c>
      <c r="C39" s="17" t="s">
        <v>75</v>
      </c>
      <c r="E39" s="15">
        <v>5097.688771250428</v>
      </c>
      <c r="F39" s="14"/>
      <c r="G39" s="42"/>
      <c r="H39" s="42"/>
      <c r="I39" s="15">
        <f t="shared" si="1"/>
        <v>5097.688771250428</v>
      </c>
      <c r="K39" s="43"/>
      <c r="L39" s="43">
        <v>40410</v>
      </c>
      <c r="M39" s="15">
        <f t="shared" si="2"/>
        <v>5097.688771250428</v>
      </c>
      <c r="N39" s="56">
        <f t="shared" si="3"/>
        <v>0</v>
      </c>
      <c r="O39" s="56">
        <f t="shared" si="4"/>
        <v>0</v>
      </c>
      <c r="P39" s="56">
        <f t="shared" si="5"/>
        <v>0</v>
      </c>
      <c r="Q39" s="43"/>
      <c r="S39" s="55">
        <f t="shared" si="0"/>
        <v>0</v>
      </c>
    </row>
    <row r="40" spans="1:19" ht="13.5" thickBot="1">
      <c r="A40" s="16">
        <v>2</v>
      </c>
      <c r="B40" s="12" t="s">
        <v>76</v>
      </c>
      <c r="C40" s="17" t="s">
        <v>77</v>
      </c>
      <c r="E40" s="15">
        <v>4781.221743026738</v>
      </c>
      <c r="F40" s="14"/>
      <c r="G40" s="42">
        <v>6500</v>
      </c>
      <c r="H40" s="42"/>
      <c r="I40" s="15">
        <f t="shared" si="1"/>
        <v>11281.221743026737</v>
      </c>
      <c r="K40" s="43"/>
      <c r="L40" s="43">
        <v>40410</v>
      </c>
      <c r="M40" s="15">
        <f t="shared" si="2"/>
        <v>11281.221743026737</v>
      </c>
      <c r="N40" s="56">
        <f t="shared" si="3"/>
        <v>0</v>
      </c>
      <c r="O40" s="56">
        <f t="shared" si="4"/>
        <v>6500</v>
      </c>
      <c r="P40" s="56">
        <f t="shared" si="5"/>
        <v>0</v>
      </c>
      <c r="Q40" s="43"/>
      <c r="S40" s="55">
        <f t="shared" si="0"/>
        <v>0</v>
      </c>
    </row>
    <row r="41" spans="1:19" ht="13.5" thickBot="1">
      <c r="A41" s="16">
        <v>2</v>
      </c>
      <c r="B41" s="12" t="s">
        <v>78</v>
      </c>
      <c r="C41" s="17" t="s">
        <v>79</v>
      </c>
      <c r="E41" s="15">
        <v>4701.983593621045</v>
      </c>
      <c r="F41" s="14"/>
      <c r="G41" s="42"/>
      <c r="H41" s="42"/>
      <c r="I41" s="15">
        <f t="shared" si="1"/>
        <v>4701.983593621045</v>
      </c>
      <c r="K41" s="43"/>
      <c r="L41" s="43">
        <v>40410</v>
      </c>
      <c r="M41" s="15">
        <f t="shared" si="2"/>
        <v>4701.983593621045</v>
      </c>
      <c r="N41" s="56">
        <f t="shared" si="3"/>
        <v>0</v>
      </c>
      <c r="O41" s="56">
        <f t="shared" si="4"/>
        <v>0</v>
      </c>
      <c r="P41" s="56">
        <f t="shared" si="5"/>
        <v>0</v>
      </c>
      <c r="Q41" s="43"/>
      <c r="S41" s="55">
        <f t="shared" si="0"/>
        <v>0</v>
      </c>
    </row>
    <row r="42" spans="1:19" ht="13.5" thickBot="1">
      <c r="A42" s="16">
        <v>2</v>
      </c>
      <c r="B42" s="12" t="s">
        <v>80</v>
      </c>
      <c r="C42" s="17" t="s">
        <v>81</v>
      </c>
      <c r="E42" s="15">
        <v>2950.2976924626355</v>
      </c>
      <c r="F42" s="14"/>
      <c r="G42" s="42">
        <v>6500</v>
      </c>
      <c r="H42" s="42"/>
      <c r="I42" s="15">
        <f t="shared" si="1"/>
        <v>9450.297692462635</v>
      </c>
      <c r="K42" s="43"/>
      <c r="L42" s="43">
        <v>40410</v>
      </c>
      <c r="M42" s="15">
        <f t="shared" si="2"/>
        <v>9450.297692462635</v>
      </c>
      <c r="N42" s="56">
        <f t="shared" si="3"/>
        <v>0</v>
      </c>
      <c r="O42" s="56">
        <f t="shared" si="4"/>
        <v>6500</v>
      </c>
      <c r="P42" s="56">
        <f t="shared" si="5"/>
        <v>0</v>
      </c>
      <c r="Q42" s="43"/>
      <c r="S42" s="55">
        <f t="shared" si="0"/>
        <v>0</v>
      </c>
    </row>
    <row r="43" spans="1:19" ht="13.5" thickBot="1">
      <c r="A43" s="16">
        <v>2</v>
      </c>
      <c r="B43" s="12" t="s">
        <v>82</v>
      </c>
      <c r="C43" s="17" t="s">
        <v>83</v>
      </c>
      <c r="E43" s="15">
        <v>1824.8744837564734</v>
      </c>
      <c r="F43" s="14"/>
      <c r="G43" s="42">
        <v>4327</v>
      </c>
      <c r="H43" s="42"/>
      <c r="I43" s="15">
        <f t="shared" si="1"/>
        <v>6151.874483756474</v>
      </c>
      <c r="K43" s="43"/>
      <c r="L43" s="43">
        <v>40410</v>
      </c>
      <c r="M43" s="15">
        <f t="shared" si="2"/>
        <v>6151.874483756474</v>
      </c>
      <c r="N43" s="56">
        <f t="shared" si="3"/>
        <v>0</v>
      </c>
      <c r="O43" s="56">
        <f t="shared" si="4"/>
        <v>4327</v>
      </c>
      <c r="P43" s="56">
        <f t="shared" si="5"/>
        <v>0</v>
      </c>
      <c r="Q43" s="43"/>
      <c r="S43" s="55">
        <f t="shared" si="0"/>
        <v>0</v>
      </c>
    </row>
    <row r="44" spans="1:20" s="104" customFormat="1" ht="13.5" thickBot="1">
      <c r="A44" s="97">
        <v>3</v>
      </c>
      <c r="B44" s="98" t="s">
        <v>84</v>
      </c>
      <c r="C44" s="99" t="s">
        <v>85</v>
      </c>
      <c r="D44" s="100"/>
      <c r="E44" s="101">
        <v>60657.925654048326</v>
      </c>
      <c r="F44" s="102"/>
      <c r="G44" s="103"/>
      <c r="H44" s="103"/>
      <c r="I44" s="101">
        <f t="shared" si="1"/>
        <v>60657.925654048326</v>
      </c>
      <c r="K44" s="105"/>
      <c r="L44" s="105"/>
      <c r="M44" s="101">
        <f t="shared" si="2"/>
      </c>
      <c r="N44" s="106">
        <f t="shared" si="3"/>
      </c>
      <c r="O44" s="106">
        <f t="shared" si="4"/>
      </c>
      <c r="P44" s="106">
        <f t="shared" si="5"/>
      </c>
      <c r="Q44" s="103" t="s">
        <v>1075</v>
      </c>
      <c r="R44" s="102">
        <f>SUM(I22:I44)</f>
        <v>313839.3185011739</v>
      </c>
      <c r="S44" s="110">
        <f t="shared" si="0"/>
        <v>0</v>
      </c>
      <c r="T44" s="111">
        <f>SUM(S22:S44)</f>
        <v>0</v>
      </c>
    </row>
    <row r="45" spans="1:19" ht="13.5" thickBot="1">
      <c r="A45" s="78">
        <v>4</v>
      </c>
      <c r="B45" s="109" t="s">
        <v>86</v>
      </c>
      <c r="C45" s="80" t="s">
        <v>87</v>
      </c>
      <c r="E45" s="15">
        <v>5408.772692720461</v>
      </c>
      <c r="F45" s="14">
        <v>4000</v>
      </c>
      <c r="G45" s="42"/>
      <c r="H45" s="42"/>
      <c r="I45" s="15">
        <f t="shared" si="1"/>
        <v>9408.77269272046</v>
      </c>
      <c r="K45" s="43">
        <v>40030</v>
      </c>
      <c r="L45" s="43">
        <v>40438</v>
      </c>
      <c r="M45" s="15">
        <f t="shared" si="2"/>
        <v>9408.77269272046</v>
      </c>
      <c r="N45" s="56">
        <f t="shared" si="3"/>
        <v>4000</v>
      </c>
      <c r="O45" s="56">
        <f t="shared" si="4"/>
        <v>0</v>
      </c>
      <c r="P45" s="56">
        <f t="shared" si="5"/>
        <v>0</v>
      </c>
      <c r="Q45" s="65"/>
      <c r="R45" s="81"/>
      <c r="S45" s="55">
        <f aca="true" t="shared" si="6" ref="S45:S108">IF(K45&gt;0,ROUND(I45,0),0)</f>
        <v>9409</v>
      </c>
    </row>
    <row r="46" spans="1:19" ht="13.5" thickBot="1">
      <c r="A46" s="78">
        <v>4</v>
      </c>
      <c r="B46" s="79" t="s">
        <v>88</v>
      </c>
      <c r="C46" s="80" t="s">
        <v>89</v>
      </c>
      <c r="E46" s="15">
        <v>5299.353857318031</v>
      </c>
      <c r="F46" s="14">
        <v>12000</v>
      </c>
      <c r="G46" s="42"/>
      <c r="H46" s="42"/>
      <c r="I46" s="15">
        <f t="shared" si="1"/>
        <v>17299.35385731803</v>
      </c>
      <c r="K46" s="43">
        <v>40030</v>
      </c>
      <c r="L46" s="43">
        <v>40438</v>
      </c>
      <c r="M46" s="15">
        <f t="shared" si="2"/>
        <v>17299.35385731803</v>
      </c>
      <c r="N46" s="56">
        <f t="shared" si="3"/>
        <v>12000</v>
      </c>
      <c r="O46" s="56">
        <f t="shared" si="4"/>
        <v>0</v>
      </c>
      <c r="P46" s="56">
        <f t="shared" si="5"/>
        <v>0</v>
      </c>
      <c r="Q46" s="65"/>
      <c r="R46" s="81"/>
      <c r="S46" s="55">
        <f t="shared" si="6"/>
        <v>17299</v>
      </c>
    </row>
    <row r="47" spans="1:19" ht="13.5" thickBot="1">
      <c r="A47" s="78">
        <v>4</v>
      </c>
      <c r="B47" s="79" t="s">
        <v>90</v>
      </c>
      <c r="C47" s="80" t="s">
        <v>91</v>
      </c>
      <c r="E47" s="15">
        <v>8755.66449399065</v>
      </c>
      <c r="F47" s="14">
        <v>19000</v>
      </c>
      <c r="G47" s="42"/>
      <c r="H47" s="42"/>
      <c r="I47" s="15">
        <f t="shared" si="1"/>
        <v>27755.664493990647</v>
      </c>
      <c r="K47" s="43">
        <v>40030</v>
      </c>
      <c r="L47" s="43">
        <v>40438</v>
      </c>
      <c r="M47" s="15">
        <f t="shared" si="2"/>
        <v>27755.664493990647</v>
      </c>
      <c r="N47" s="56">
        <f t="shared" si="3"/>
        <v>19000</v>
      </c>
      <c r="O47" s="56">
        <f t="shared" si="4"/>
        <v>0</v>
      </c>
      <c r="P47" s="56">
        <f t="shared" si="5"/>
        <v>0</v>
      </c>
      <c r="Q47" s="65"/>
      <c r="R47" s="81"/>
      <c r="S47" s="55">
        <f t="shared" si="6"/>
        <v>27756</v>
      </c>
    </row>
    <row r="48" spans="1:19" ht="13.5" thickBot="1">
      <c r="A48" s="78">
        <v>4</v>
      </c>
      <c r="B48" s="79" t="s">
        <v>92</v>
      </c>
      <c r="C48" s="80" t="s">
        <v>93</v>
      </c>
      <c r="E48" s="15">
        <v>2816.502792619076</v>
      </c>
      <c r="F48" s="14">
        <v>10000</v>
      </c>
      <c r="G48" s="42"/>
      <c r="H48" s="42"/>
      <c r="I48" s="15">
        <f t="shared" si="1"/>
        <v>12816.502792619076</v>
      </c>
      <c r="K48" s="43">
        <v>40030</v>
      </c>
      <c r="L48" s="43">
        <v>40438</v>
      </c>
      <c r="M48" s="15">
        <f t="shared" si="2"/>
        <v>12816.502792619076</v>
      </c>
      <c r="N48" s="56">
        <f t="shared" si="3"/>
        <v>10000</v>
      </c>
      <c r="O48" s="56">
        <f t="shared" si="4"/>
        <v>0</v>
      </c>
      <c r="P48" s="56">
        <f t="shared" si="5"/>
        <v>0</v>
      </c>
      <c r="Q48" s="65"/>
      <c r="R48" s="81"/>
      <c r="S48" s="55">
        <f t="shared" si="6"/>
        <v>12817</v>
      </c>
    </row>
    <row r="49" spans="1:19" ht="13.5" thickBot="1">
      <c r="A49" s="78">
        <v>4</v>
      </c>
      <c r="B49" s="79" t="s">
        <v>94</v>
      </c>
      <c r="C49" s="80" t="s">
        <v>95</v>
      </c>
      <c r="E49" s="15">
        <v>5188.777979003896</v>
      </c>
      <c r="F49" s="14">
        <v>20000</v>
      </c>
      <c r="G49" s="42"/>
      <c r="H49" s="42"/>
      <c r="I49" s="15">
        <f t="shared" si="1"/>
        <v>25188.777979003895</v>
      </c>
      <c r="K49" s="43">
        <v>40030</v>
      </c>
      <c r="L49" s="43">
        <v>40438</v>
      </c>
      <c r="M49" s="15">
        <f t="shared" si="2"/>
        <v>25188.777979003895</v>
      </c>
      <c r="N49" s="56">
        <f t="shared" si="3"/>
        <v>20000</v>
      </c>
      <c r="O49" s="56">
        <f t="shared" si="4"/>
        <v>0</v>
      </c>
      <c r="P49" s="56">
        <f t="shared" si="5"/>
        <v>0</v>
      </c>
      <c r="Q49" s="65"/>
      <c r="R49" s="81"/>
      <c r="S49" s="55">
        <f t="shared" si="6"/>
        <v>25189</v>
      </c>
    </row>
    <row r="50" spans="1:19" ht="13.5" thickBot="1">
      <c r="A50" s="78">
        <v>4</v>
      </c>
      <c r="B50" s="79" t="s">
        <v>96</v>
      </c>
      <c r="C50" s="80" t="s">
        <v>97</v>
      </c>
      <c r="E50" s="15">
        <v>2701.0285304597146</v>
      </c>
      <c r="F50" s="14"/>
      <c r="G50" s="42"/>
      <c r="H50" s="42"/>
      <c r="I50" s="15">
        <f t="shared" si="1"/>
        <v>2701.0285304597146</v>
      </c>
      <c r="K50" s="43">
        <v>40030</v>
      </c>
      <c r="L50" s="43">
        <v>40438</v>
      </c>
      <c r="M50" s="15">
        <f t="shared" si="2"/>
        <v>2701.0285304597146</v>
      </c>
      <c r="N50" s="56">
        <f t="shared" si="3"/>
        <v>0</v>
      </c>
      <c r="O50" s="56">
        <f t="shared" si="4"/>
        <v>0</v>
      </c>
      <c r="P50" s="56">
        <f t="shared" si="5"/>
        <v>0</v>
      </c>
      <c r="Q50" s="65"/>
      <c r="R50" s="81"/>
      <c r="S50" s="55">
        <f t="shared" si="6"/>
        <v>2701</v>
      </c>
    </row>
    <row r="51" spans="1:19" ht="13.5" thickBot="1">
      <c r="A51" s="78">
        <v>4</v>
      </c>
      <c r="B51" s="79" t="s">
        <v>98</v>
      </c>
      <c r="C51" s="80" t="s">
        <v>99</v>
      </c>
      <c r="E51" s="15">
        <v>3143.9813548946418</v>
      </c>
      <c r="F51" s="14">
        <v>5000</v>
      </c>
      <c r="G51" s="42"/>
      <c r="H51" s="42"/>
      <c r="I51" s="15">
        <f t="shared" si="1"/>
        <v>8143.981354894642</v>
      </c>
      <c r="K51" s="43">
        <v>40030</v>
      </c>
      <c r="L51" s="43">
        <v>40438</v>
      </c>
      <c r="M51" s="15">
        <f t="shared" si="2"/>
        <v>8143.981354894642</v>
      </c>
      <c r="N51" s="56">
        <f t="shared" si="3"/>
        <v>5000</v>
      </c>
      <c r="O51" s="56">
        <f t="shared" si="4"/>
        <v>0</v>
      </c>
      <c r="P51" s="56">
        <f t="shared" si="5"/>
        <v>0</v>
      </c>
      <c r="Q51" s="65"/>
      <c r="R51" s="81"/>
      <c r="S51" s="55">
        <f t="shared" si="6"/>
        <v>8144</v>
      </c>
    </row>
    <row r="52" spans="1:19" ht="13.5" thickBot="1">
      <c r="A52" s="78">
        <v>4</v>
      </c>
      <c r="B52" s="79" t="s">
        <v>100</v>
      </c>
      <c r="C52" s="80" t="s">
        <v>101</v>
      </c>
      <c r="E52" s="15">
        <v>3055.5950509536824</v>
      </c>
      <c r="F52" s="14"/>
      <c r="G52" s="42"/>
      <c r="H52" s="42"/>
      <c r="I52" s="15">
        <f t="shared" si="1"/>
        <v>3055.5950509536824</v>
      </c>
      <c r="K52" s="43">
        <v>40030</v>
      </c>
      <c r="L52" s="43">
        <v>40438</v>
      </c>
      <c r="M52" s="15">
        <f t="shared" si="2"/>
        <v>3055.5950509536824</v>
      </c>
      <c r="N52" s="56">
        <f t="shared" si="3"/>
        <v>0</v>
      </c>
      <c r="O52" s="56">
        <f t="shared" si="4"/>
        <v>0</v>
      </c>
      <c r="P52" s="56">
        <f t="shared" si="5"/>
        <v>0</v>
      </c>
      <c r="Q52" s="65"/>
      <c r="R52" s="81"/>
      <c r="S52" s="55">
        <f t="shared" si="6"/>
        <v>3056</v>
      </c>
    </row>
    <row r="53" spans="1:19" ht="13.5" thickBot="1">
      <c r="A53" s="78">
        <v>4</v>
      </c>
      <c r="B53" s="79" t="s">
        <v>102</v>
      </c>
      <c r="C53" s="80" t="s">
        <v>103</v>
      </c>
      <c r="E53" s="15">
        <v>3198.4801825738787</v>
      </c>
      <c r="F53" s="14"/>
      <c r="G53" s="42"/>
      <c r="H53" s="42"/>
      <c r="I53" s="15">
        <f t="shared" si="1"/>
        <v>3198.4801825738787</v>
      </c>
      <c r="K53" s="43">
        <v>40030</v>
      </c>
      <c r="L53" s="43">
        <v>40438</v>
      </c>
      <c r="M53" s="15">
        <f t="shared" si="2"/>
        <v>3198.4801825738787</v>
      </c>
      <c r="N53" s="56">
        <f t="shared" si="3"/>
        <v>0</v>
      </c>
      <c r="O53" s="56">
        <f t="shared" si="4"/>
        <v>0</v>
      </c>
      <c r="P53" s="56">
        <f t="shared" si="5"/>
        <v>0</v>
      </c>
      <c r="Q53" s="65"/>
      <c r="R53" s="81"/>
      <c r="S53" s="55">
        <f t="shared" si="6"/>
        <v>3198</v>
      </c>
    </row>
    <row r="54" spans="1:19" ht="13.5" thickBot="1">
      <c r="A54" s="78">
        <v>4</v>
      </c>
      <c r="B54" s="79" t="s">
        <v>104</v>
      </c>
      <c r="C54" s="80" t="s">
        <v>105</v>
      </c>
      <c r="E54" s="15">
        <v>3981.80405008826</v>
      </c>
      <c r="F54" s="14">
        <v>16333</v>
      </c>
      <c r="G54" s="42"/>
      <c r="H54" s="42"/>
      <c r="I54" s="15">
        <f t="shared" si="1"/>
        <v>20314.80405008826</v>
      </c>
      <c r="K54" s="43">
        <v>40030</v>
      </c>
      <c r="L54" s="43">
        <v>40438</v>
      </c>
      <c r="M54" s="15">
        <f t="shared" si="2"/>
        <v>20314.80405008826</v>
      </c>
      <c r="N54" s="56">
        <f t="shared" si="3"/>
        <v>16333</v>
      </c>
      <c r="O54" s="56">
        <f t="shared" si="4"/>
        <v>0</v>
      </c>
      <c r="P54" s="56">
        <f t="shared" si="5"/>
        <v>0</v>
      </c>
      <c r="Q54" s="65"/>
      <c r="R54" s="81"/>
      <c r="S54" s="55">
        <f t="shared" si="6"/>
        <v>20315</v>
      </c>
    </row>
    <row r="55" spans="1:19" ht="13.5" thickBot="1">
      <c r="A55" s="78">
        <v>4</v>
      </c>
      <c r="B55" s="79" t="s">
        <v>106</v>
      </c>
      <c r="C55" s="80" t="s">
        <v>37</v>
      </c>
      <c r="E55" s="15">
        <v>2713.85740313653</v>
      </c>
      <c r="F55" s="14"/>
      <c r="G55" s="42"/>
      <c r="H55" s="42"/>
      <c r="I55" s="15">
        <f t="shared" si="1"/>
        <v>2713.85740313653</v>
      </c>
      <c r="K55" s="43">
        <v>40030</v>
      </c>
      <c r="L55" s="43">
        <v>40438</v>
      </c>
      <c r="M55" s="15">
        <f t="shared" si="2"/>
        <v>2713.85740313653</v>
      </c>
      <c r="N55" s="56">
        <f t="shared" si="3"/>
        <v>0</v>
      </c>
      <c r="O55" s="56">
        <f t="shared" si="4"/>
        <v>0</v>
      </c>
      <c r="P55" s="56">
        <f t="shared" si="5"/>
        <v>0</v>
      </c>
      <c r="Q55" s="65"/>
      <c r="R55" s="81"/>
      <c r="S55" s="55">
        <f t="shared" si="6"/>
        <v>2714</v>
      </c>
    </row>
    <row r="56" spans="1:19" ht="13.5" thickBot="1">
      <c r="A56" s="78">
        <v>4</v>
      </c>
      <c r="B56" s="79" t="s">
        <v>107</v>
      </c>
      <c r="C56" s="80" t="s">
        <v>108</v>
      </c>
      <c r="E56" s="15">
        <v>5886.864654618227</v>
      </c>
      <c r="F56" s="14">
        <v>15333</v>
      </c>
      <c r="G56" s="42"/>
      <c r="H56" s="42"/>
      <c r="I56" s="15">
        <f t="shared" si="1"/>
        <v>21219.864654618228</v>
      </c>
      <c r="K56" s="43">
        <v>40030</v>
      </c>
      <c r="L56" s="43">
        <v>40438</v>
      </c>
      <c r="M56" s="15">
        <f t="shared" si="2"/>
        <v>21219.864654618228</v>
      </c>
      <c r="N56" s="56">
        <f t="shared" si="3"/>
        <v>15333</v>
      </c>
      <c r="O56" s="56">
        <f t="shared" si="4"/>
        <v>0</v>
      </c>
      <c r="P56" s="56">
        <f t="shared" si="5"/>
        <v>0</v>
      </c>
      <c r="Q56" s="65"/>
      <c r="R56" s="81"/>
      <c r="S56" s="55">
        <f t="shared" si="6"/>
        <v>21220</v>
      </c>
    </row>
    <row r="57" spans="1:19" ht="13.5" thickBot="1">
      <c r="A57" s="78">
        <v>4</v>
      </c>
      <c r="B57" s="79" t="s">
        <v>109</v>
      </c>
      <c r="C57" s="80" t="s">
        <v>110</v>
      </c>
      <c r="E57" s="15">
        <v>6846.130436948738</v>
      </c>
      <c r="F57" s="14">
        <v>13583</v>
      </c>
      <c r="G57" s="42"/>
      <c r="H57" s="42"/>
      <c r="I57" s="15">
        <f t="shared" si="1"/>
        <v>20429.130436948737</v>
      </c>
      <c r="K57" s="43">
        <v>40030</v>
      </c>
      <c r="L57" s="43">
        <v>40438</v>
      </c>
      <c r="M57" s="15">
        <f t="shared" si="2"/>
        <v>20429.130436948737</v>
      </c>
      <c r="N57" s="56">
        <f t="shared" si="3"/>
        <v>13583</v>
      </c>
      <c r="O57" s="56">
        <f t="shared" si="4"/>
        <v>0</v>
      </c>
      <c r="P57" s="56">
        <f t="shared" si="5"/>
        <v>0</v>
      </c>
      <c r="Q57" s="65"/>
      <c r="R57" s="81"/>
      <c r="S57" s="55">
        <f t="shared" si="6"/>
        <v>20429</v>
      </c>
    </row>
    <row r="58" spans="1:19" ht="13.5" thickBot="1">
      <c r="A58" s="78">
        <v>4</v>
      </c>
      <c r="B58" s="79" t="s">
        <v>111</v>
      </c>
      <c r="C58" s="80" t="s">
        <v>112</v>
      </c>
      <c r="E58" s="15">
        <v>3719.7325860778046</v>
      </c>
      <c r="F58" s="14"/>
      <c r="G58" s="42"/>
      <c r="H58" s="42"/>
      <c r="I58" s="15">
        <f t="shared" si="1"/>
        <v>3719.7325860778046</v>
      </c>
      <c r="K58" s="43">
        <v>40030</v>
      </c>
      <c r="L58" s="43">
        <v>40438</v>
      </c>
      <c r="M58" s="15">
        <f t="shared" si="2"/>
        <v>3719.7325860778046</v>
      </c>
      <c r="N58" s="56">
        <f t="shared" si="3"/>
        <v>0</v>
      </c>
      <c r="O58" s="56">
        <f t="shared" si="4"/>
        <v>0</v>
      </c>
      <c r="P58" s="56">
        <f t="shared" si="5"/>
        <v>0</v>
      </c>
      <c r="Q58" s="65"/>
      <c r="R58" s="81"/>
      <c r="S58" s="55">
        <f t="shared" si="6"/>
        <v>3720</v>
      </c>
    </row>
    <row r="59" spans="1:19" ht="13.5" thickBot="1">
      <c r="A59" s="78">
        <v>4</v>
      </c>
      <c r="B59" s="79" t="s">
        <v>113</v>
      </c>
      <c r="C59" s="80" t="s">
        <v>114</v>
      </c>
      <c r="E59" s="15">
        <v>4680.436169355623</v>
      </c>
      <c r="F59" s="14">
        <v>11000</v>
      </c>
      <c r="G59" s="42"/>
      <c r="H59" s="42"/>
      <c r="I59" s="15">
        <f t="shared" si="1"/>
        <v>15680.436169355624</v>
      </c>
      <c r="K59" s="43">
        <v>40030</v>
      </c>
      <c r="L59" s="43">
        <v>40438</v>
      </c>
      <c r="M59" s="15">
        <f t="shared" si="2"/>
        <v>15680.436169355624</v>
      </c>
      <c r="N59" s="56">
        <f t="shared" si="3"/>
        <v>11000</v>
      </c>
      <c r="O59" s="56">
        <f t="shared" si="4"/>
        <v>0</v>
      </c>
      <c r="P59" s="56">
        <f t="shared" si="5"/>
        <v>0</v>
      </c>
      <c r="Q59" s="65"/>
      <c r="R59" s="81"/>
      <c r="S59" s="55">
        <f t="shared" si="6"/>
        <v>15680</v>
      </c>
    </row>
    <row r="60" spans="1:19" ht="13.5" thickBot="1">
      <c r="A60" s="78">
        <v>4</v>
      </c>
      <c r="B60" s="79" t="s">
        <v>115</v>
      </c>
      <c r="C60" s="80" t="s">
        <v>116</v>
      </c>
      <c r="E60" s="15">
        <v>5664.51397423125</v>
      </c>
      <c r="F60" s="14"/>
      <c r="G60" s="42"/>
      <c r="H60" s="42"/>
      <c r="I60" s="15">
        <f t="shared" si="1"/>
        <v>5664.51397423125</v>
      </c>
      <c r="K60" s="43">
        <v>40030</v>
      </c>
      <c r="L60" s="43">
        <v>40438</v>
      </c>
      <c r="M60" s="15">
        <f t="shared" si="2"/>
        <v>5664.51397423125</v>
      </c>
      <c r="N60" s="56">
        <f t="shared" si="3"/>
        <v>0</v>
      </c>
      <c r="O60" s="56">
        <f t="shared" si="4"/>
        <v>0</v>
      </c>
      <c r="P60" s="56">
        <f t="shared" si="5"/>
        <v>0</v>
      </c>
      <c r="Q60" s="65"/>
      <c r="R60" s="81"/>
      <c r="S60" s="55">
        <f t="shared" si="6"/>
        <v>5665</v>
      </c>
    </row>
    <row r="61" spans="1:19" ht="13.5" thickBot="1">
      <c r="A61" s="78">
        <v>4</v>
      </c>
      <c r="B61" s="79" t="s">
        <v>117</v>
      </c>
      <c r="C61" s="80" t="s">
        <v>118</v>
      </c>
      <c r="E61" s="15">
        <v>4077.30357715976</v>
      </c>
      <c r="F61" s="14"/>
      <c r="G61" s="42"/>
      <c r="H61" s="42"/>
      <c r="I61" s="15">
        <f t="shared" si="1"/>
        <v>4077.30357715976</v>
      </c>
      <c r="K61" s="43">
        <v>40030</v>
      </c>
      <c r="L61" s="43">
        <v>40438</v>
      </c>
      <c r="M61" s="15">
        <f t="shared" si="2"/>
        <v>4077.30357715976</v>
      </c>
      <c r="N61" s="56">
        <f t="shared" si="3"/>
        <v>0</v>
      </c>
      <c r="O61" s="56">
        <f t="shared" si="4"/>
        <v>0</v>
      </c>
      <c r="P61" s="56">
        <f t="shared" si="5"/>
        <v>0</v>
      </c>
      <c r="Q61" s="65"/>
      <c r="R61" s="81"/>
      <c r="S61" s="55">
        <f t="shared" si="6"/>
        <v>4077</v>
      </c>
    </row>
    <row r="62" spans="1:19" ht="13.5" thickBot="1">
      <c r="A62" s="78">
        <v>4</v>
      </c>
      <c r="B62" s="79" t="s">
        <v>119</v>
      </c>
      <c r="C62" s="80" t="s">
        <v>120</v>
      </c>
      <c r="E62" s="15">
        <v>2783.342548754166</v>
      </c>
      <c r="F62" s="14"/>
      <c r="G62" s="42"/>
      <c r="H62" s="42"/>
      <c r="I62" s="15">
        <f t="shared" si="1"/>
        <v>2783.342548754166</v>
      </c>
      <c r="K62" s="43">
        <v>40030</v>
      </c>
      <c r="L62" s="43">
        <v>40438</v>
      </c>
      <c r="M62" s="15">
        <f t="shared" si="2"/>
        <v>2783.342548754166</v>
      </c>
      <c r="N62" s="56">
        <f t="shared" si="3"/>
        <v>0</v>
      </c>
      <c r="O62" s="56">
        <f t="shared" si="4"/>
        <v>0</v>
      </c>
      <c r="P62" s="56">
        <f t="shared" si="5"/>
        <v>0</v>
      </c>
      <c r="Q62" s="65"/>
      <c r="R62" s="81"/>
      <c r="S62" s="55">
        <f t="shared" si="6"/>
        <v>2783</v>
      </c>
    </row>
    <row r="63" spans="1:19" ht="13.5" thickBot="1">
      <c r="A63" s="78">
        <v>4</v>
      </c>
      <c r="B63" s="79" t="s">
        <v>121</v>
      </c>
      <c r="C63" s="80" t="s">
        <v>122</v>
      </c>
      <c r="E63" s="15">
        <v>4693.041612581241</v>
      </c>
      <c r="F63" s="14"/>
      <c r="G63" s="42"/>
      <c r="H63" s="42"/>
      <c r="I63" s="15">
        <f t="shared" si="1"/>
        <v>4693.041612581241</v>
      </c>
      <c r="K63" s="43">
        <v>40030</v>
      </c>
      <c r="L63" s="43">
        <v>40438</v>
      </c>
      <c r="M63" s="15">
        <f t="shared" si="2"/>
        <v>4693.041612581241</v>
      </c>
      <c r="N63" s="56">
        <f t="shared" si="3"/>
        <v>0</v>
      </c>
      <c r="O63" s="56">
        <f t="shared" si="4"/>
        <v>0</v>
      </c>
      <c r="P63" s="56">
        <f t="shared" si="5"/>
        <v>0</v>
      </c>
      <c r="Q63" s="65"/>
      <c r="R63" s="81"/>
      <c r="S63" s="55">
        <f t="shared" si="6"/>
        <v>4693</v>
      </c>
    </row>
    <row r="64" spans="1:19" ht="13.5" thickBot="1">
      <c r="A64" s="78">
        <v>4</v>
      </c>
      <c r="B64" s="79" t="s">
        <v>123</v>
      </c>
      <c r="C64" s="80" t="s">
        <v>124</v>
      </c>
      <c r="E64" s="15">
        <v>2812.496876305966</v>
      </c>
      <c r="F64" s="14">
        <v>3333</v>
      </c>
      <c r="G64" s="42"/>
      <c r="H64" s="42"/>
      <c r="I64" s="15">
        <f t="shared" si="1"/>
        <v>6145.496876305966</v>
      </c>
      <c r="K64" s="43">
        <v>40030</v>
      </c>
      <c r="L64" s="43">
        <v>40438</v>
      </c>
      <c r="M64" s="15">
        <f t="shared" si="2"/>
        <v>6145.496876305966</v>
      </c>
      <c r="N64" s="56">
        <f t="shared" si="3"/>
        <v>3333</v>
      </c>
      <c r="O64" s="56">
        <f t="shared" si="4"/>
        <v>0</v>
      </c>
      <c r="P64" s="56">
        <f t="shared" si="5"/>
        <v>0</v>
      </c>
      <c r="Q64" s="65"/>
      <c r="R64" s="81"/>
      <c r="S64" s="55">
        <f t="shared" si="6"/>
        <v>6145</v>
      </c>
    </row>
    <row r="65" spans="1:19" ht="13.5" thickBot="1">
      <c r="A65" s="78">
        <v>4</v>
      </c>
      <c r="B65" s="79" t="s">
        <v>125</v>
      </c>
      <c r="C65" s="80" t="s">
        <v>126</v>
      </c>
      <c r="E65" s="15">
        <v>3038.5687450159294</v>
      </c>
      <c r="F65" s="14"/>
      <c r="G65" s="42"/>
      <c r="H65" s="42"/>
      <c r="I65" s="15">
        <f t="shared" si="1"/>
        <v>3038.5687450159294</v>
      </c>
      <c r="K65" s="43">
        <v>40030</v>
      </c>
      <c r="L65" s="43">
        <v>40438</v>
      </c>
      <c r="M65" s="15">
        <f t="shared" si="2"/>
        <v>3038.5687450159294</v>
      </c>
      <c r="N65" s="56">
        <f t="shared" si="3"/>
        <v>0</v>
      </c>
      <c r="O65" s="56">
        <f t="shared" si="4"/>
        <v>0</v>
      </c>
      <c r="P65" s="56">
        <f t="shared" si="5"/>
        <v>0</v>
      </c>
      <c r="Q65" s="65"/>
      <c r="R65" s="81"/>
      <c r="S65" s="55">
        <f t="shared" si="6"/>
        <v>3039</v>
      </c>
    </row>
    <row r="66" spans="1:20" s="104" customFormat="1" ht="13.5" thickBot="1">
      <c r="A66" s="112">
        <v>4</v>
      </c>
      <c r="B66" s="113" t="s">
        <v>127</v>
      </c>
      <c r="C66" s="114" t="s">
        <v>128</v>
      </c>
      <c r="D66" s="100"/>
      <c r="E66" s="101">
        <v>2886.994121199279</v>
      </c>
      <c r="F66" s="102"/>
      <c r="G66" s="103"/>
      <c r="H66" s="103"/>
      <c r="I66" s="101">
        <f t="shared" si="1"/>
        <v>2886.994121199279</v>
      </c>
      <c r="K66" s="105">
        <v>40030</v>
      </c>
      <c r="L66" s="105">
        <v>40438</v>
      </c>
      <c r="M66" s="101">
        <f t="shared" si="2"/>
        <v>2886.994121199279</v>
      </c>
      <c r="N66" s="106">
        <f t="shared" si="3"/>
        <v>0</v>
      </c>
      <c r="O66" s="106">
        <f t="shared" si="4"/>
        <v>0</v>
      </c>
      <c r="P66" s="106">
        <f t="shared" si="5"/>
        <v>0</v>
      </c>
      <c r="Q66" s="121"/>
      <c r="R66" s="116">
        <f>SUM(I45:I66)</f>
        <v>222935.24369000676</v>
      </c>
      <c r="S66" s="110">
        <f t="shared" si="6"/>
        <v>2887</v>
      </c>
      <c r="T66" s="111">
        <f>SUM(S45:S66)</f>
        <v>222936</v>
      </c>
    </row>
    <row r="67" spans="1:19" ht="13.5" thickBot="1">
      <c r="A67" s="78">
        <v>5</v>
      </c>
      <c r="B67" s="109" t="s">
        <v>129</v>
      </c>
      <c r="C67" s="80" t="s">
        <v>130</v>
      </c>
      <c r="E67" s="15">
        <v>5482.449458574152</v>
      </c>
      <c r="F67" s="14">
        <v>12000</v>
      </c>
      <c r="G67" s="42"/>
      <c r="H67" s="42"/>
      <c r="I67" s="15">
        <f t="shared" si="1"/>
        <v>17482.449458574152</v>
      </c>
      <c r="K67" s="43">
        <v>40030</v>
      </c>
      <c r="L67" s="43">
        <v>40438</v>
      </c>
      <c r="M67" s="15">
        <f t="shared" si="2"/>
        <v>17482.449458574152</v>
      </c>
      <c r="N67" s="56">
        <f t="shared" si="3"/>
        <v>12000</v>
      </c>
      <c r="O67" s="56">
        <f t="shared" si="4"/>
        <v>0</v>
      </c>
      <c r="P67" s="56">
        <f t="shared" si="5"/>
        <v>0</v>
      </c>
      <c r="Q67" s="65"/>
      <c r="R67" s="81"/>
      <c r="S67" s="55">
        <f t="shared" si="6"/>
        <v>17482</v>
      </c>
    </row>
    <row r="68" spans="1:19" ht="13.5" thickBot="1">
      <c r="A68" s="78">
        <v>5</v>
      </c>
      <c r="B68" s="79" t="s">
        <v>131</v>
      </c>
      <c r="C68" s="80" t="s">
        <v>132</v>
      </c>
      <c r="E68" s="15">
        <v>6264.186253883655</v>
      </c>
      <c r="F68" s="14">
        <v>13000</v>
      </c>
      <c r="G68" s="42"/>
      <c r="H68" s="42"/>
      <c r="I68" s="15">
        <f t="shared" si="1"/>
        <v>19264.186253883654</v>
      </c>
      <c r="K68" s="43">
        <v>40030</v>
      </c>
      <c r="L68" s="43">
        <v>40438</v>
      </c>
      <c r="M68" s="15">
        <f t="shared" si="2"/>
        <v>19264.186253883654</v>
      </c>
      <c r="N68" s="56">
        <f t="shared" si="3"/>
        <v>13000</v>
      </c>
      <c r="O68" s="56">
        <f t="shared" si="4"/>
        <v>0</v>
      </c>
      <c r="P68" s="56">
        <f t="shared" si="5"/>
        <v>0</v>
      </c>
      <c r="Q68" s="65"/>
      <c r="R68" s="81"/>
      <c r="S68" s="55">
        <f t="shared" si="6"/>
        <v>19264</v>
      </c>
    </row>
    <row r="69" spans="1:19" ht="13.5" thickBot="1">
      <c r="A69" s="78">
        <v>5</v>
      </c>
      <c r="B69" s="79" t="s">
        <v>133</v>
      </c>
      <c r="C69" s="80" t="s">
        <v>134</v>
      </c>
      <c r="E69" s="15">
        <v>3296.217573733252</v>
      </c>
      <c r="F69" s="14">
        <v>8000</v>
      </c>
      <c r="G69" s="42"/>
      <c r="H69" s="42"/>
      <c r="I69" s="15">
        <f aca="true" t="shared" si="7" ref="I69:I132">SUM(E69:H69)</f>
        <v>11296.21757373325</v>
      </c>
      <c r="K69" s="43">
        <v>40030</v>
      </c>
      <c r="L69" s="43">
        <v>40438</v>
      </c>
      <c r="M69" s="15">
        <f aca="true" t="shared" si="8" ref="M69:M132">IF(L69&lt;&gt;"",I69,"")</f>
        <v>11296.21757373325</v>
      </c>
      <c r="N69" s="56">
        <f aca="true" t="shared" si="9" ref="N69:N132">IF(L69&lt;&gt;"",F69,"")</f>
        <v>8000</v>
      </c>
      <c r="O69" s="56">
        <f aca="true" t="shared" si="10" ref="O69:O132">IF(L69&lt;&gt;"",G69,"")</f>
        <v>0</v>
      </c>
      <c r="P69" s="56">
        <f aca="true" t="shared" si="11" ref="P69:P132">IF(M69&lt;&gt;"",H69,"")</f>
        <v>0</v>
      </c>
      <c r="Q69" s="65"/>
      <c r="R69" s="81"/>
      <c r="S69" s="55">
        <f t="shared" si="6"/>
        <v>11296</v>
      </c>
    </row>
    <row r="70" spans="1:19" ht="13.5" thickBot="1">
      <c r="A70" s="78">
        <v>5</v>
      </c>
      <c r="B70" s="79" t="s">
        <v>135</v>
      </c>
      <c r="C70" s="80" t="s">
        <v>136</v>
      </c>
      <c r="E70" s="15">
        <v>4380.00798511145</v>
      </c>
      <c r="F70" s="14"/>
      <c r="G70" s="42"/>
      <c r="H70" s="42"/>
      <c r="I70" s="15">
        <f t="shared" si="7"/>
        <v>4380.00798511145</v>
      </c>
      <c r="K70" s="43">
        <v>40030</v>
      </c>
      <c r="L70" s="43">
        <v>40438</v>
      </c>
      <c r="M70" s="15">
        <f t="shared" si="8"/>
        <v>4380.00798511145</v>
      </c>
      <c r="N70" s="56">
        <f t="shared" si="9"/>
        <v>0</v>
      </c>
      <c r="O70" s="56">
        <f t="shared" si="10"/>
        <v>0</v>
      </c>
      <c r="P70" s="56">
        <f t="shared" si="11"/>
        <v>0</v>
      </c>
      <c r="Q70" s="65"/>
      <c r="R70" s="81"/>
      <c r="S70" s="55">
        <f t="shared" si="6"/>
        <v>4380</v>
      </c>
    </row>
    <row r="71" spans="1:19" ht="13.5" thickBot="1">
      <c r="A71" s="78">
        <v>5</v>
      </c>
      <c r="B71" s="79" t="s">
        <v>137</v>
      </c>
      <c r="C71" s="80" t="s">
        <v>138</v>
      </c>
      <c r="E71" s="15">
        <v>4024.754843188421</v>
      </c>
      <c r="F71" s="14"/>
      <c r="G71" s="42"/>
      <c r="H71" s="42"/>
      <c r="I71" s="15">
        <f t="shared" si="7"/>
        <v>4024.754843188421</v>
      </c>
      <c r="K71" s="43">
        <v>40030</v>
      </c>
      <c r="L71" s="43">
        <v>40438</v>
      </c>
      <c r="M71" s="15">
        <f t="shared" si="8"/>
        <v>4024.754843188421</v>
      </c>
      <c r="N71" s="56">
        <f t="shared" si="9"/>
        <v>0</v>
      </c>
      <c r="O71" s="56">
        <f t="shared" si="10"/>
        <v>0</v>
      </c>
      <c r="P71" s="56">
        <f t="shared" si="11"/>
        <v>0</v>
      </c>
      <c r="Q71" s="65"/>
      <c r="R71" s="81"/>
      <c r="S71" s="55">
        <f t="shared" si="6"/>
        <v>4025</v>
      </c>
    </row>
    <row r="72" spans="1:19" ht="13.5" thickBot="1">
      <c r="A72" s="78">
        <v>5</v>
      </c>
      <c r="B72" s="79" t="s">
        <v>139</v>
      </c>
      <c r="C72" s="80" t="s">
        <v>140</v>
      </c>
      <c r="E72" s="15">
        <v>3874.317527914849</v>
      </c>
      <c r="F72" s="14"/>
      <c r="G72" s="42"/>
      <c r="H72" s="42"/>
      <c r="I72" s="15">
        <f t="shared" si="7"/>
        <v>3874.317527914849</v>
      </c>
      <c r="K72" s="43">
        <v>40030</v>
      </c>
      <c r="L72" s="43">
        <v>40438</v>
      </c>
      <c r="M72" s="15">
        <f t="shared" si="8"/>
        <v>3874.317527914849</v>
      </c>
      <c r="N72" s="56">
        <f t="shared" si="9"/>
        <v>0</v>
      </c>
      <c r="O72" s="56">
        <f t="shared" si="10"/>
        <v>0</v>
      </c>
      <c r="P72" s="56">
        <f t="shared" si="11"/>
        <v>0</v>
      </c>
      <c r="Q72" s="65"/>
      <c r="R72" s="81"/>
      <c r="S72" s="55">
        <f t="shared" si="6"/>
        <v>3874</v>
      </c>
    </row>
    <row r="73" spans="1:19" ht="13.5" thickBot="1">
      <c r="A73" s="78">
        <v>5</v>
      </c>
      <c r="B73" s="79" t="s">
        <v>141</v>
      </c>
      <c r="C73" s="80" t="s">
        <v>142</v>
      </c>
      <c r="E73" s="15">
        <v>3510.4763118794967</v>
      </c>
      <c r="F73" s="14"/>
      <c r="G73" s="42">
        <v>6500</v>
      </c>
      <c r="H73" s="42"/>
      <c r="I73" s="15">
        <f t="shared" si="7"/>
        <v>10010.476311879496</v>
      </c>
      <c r="K73" s="43">
        <v>40030</v>
      </c>
      <c r="L73" s="43">
        <v>40438</v>
      </c>
      <c r="M73" s="15">
        <f t="shared" si="8"/>
        <v>10010.476311879496</v>
      </c>
      <c r="N73" s="56">
        <f t="shared" si="9"/>
        <v>0</v>
      </c>
      <c r="O73" s="56">
        <f t="shared" si="10"/>
        <v>6500</v>
      </c>
      <c r="P73" s="56">
        <f t="shared" si="11"/>
        <v>0</v>
      </c>
      <c r="Q73" s="65"/>
      <c r="R73" s="81"/>
      <c r="S73" s="55">
        <f t="shared" si="6"/>
        <v>10010</v>
      </c>
    </row>
    <row r="74" spans="1:19" ht="13.5" thickBot="1">
      <c r="A74" s="78">
        <v>5</v>
      </c>
      <c r="B74" s="79" t="s">
        <v>143</v>
      </c>
      <c r="C74" s="80" t="s">
        <v>144</v>
      </c>
      <c r="E74" s="15">
        <v>4033.4332195525976</v>
      </c>
      <c r="F74" s="14"/>
      <c r="G74" s="42"/>
      <c r="H74" s="42"/>
      <c r="I74" s="15">
        <f t="shared" si="7"/>
        <v>4033.4332195525976</v>
      </c>
      <c r="K74" s="43">
        <v>40030</v>
      </c>
      <c r="L74" s="43">
        <v>40438</v>
      </c>
      <c r="M74" s="15">
        <f t="shared" si="8"/>
        <v>4033.4332195525976</v>
      </c>
      <c r="N74" s="56">
        <f t="shared" si="9"/>
        <v>0</v>
      </c>
      <c r="O74" s="56">
        <f t="shared" si="10"/>
        <v>0</v>
      </c>
      <c r="P74" s="56">
        <f t="shared" si="11"/>
        <v>0</v>
      </c>
      <c r="Q74" s="65"/>
      <c r="R74" s="81"/>
      <c r="S74" s="55">
        <f t="shared" si="6"/>
        <v>4033</v>
      </c>
    </row>
    <row r="75" spans="1:19" ht="13.5" thickBot="1">
      <c r="A75" s="78">
        <v>5</v>
      </c>
      <c r="B75" s="79" t="s">
        <v>145</v>
      </c>
      <c r="C75" s="80" t="s">
        <v>146</v>
      </c>
      <c r="E75" s="15">
        <v>3573.6002829701874</v>
      </c>
      <c r="F75" s="14"/>
      <c r="G75" s="42">
        <v>6500</v>
      </c>
      <c r="H75" s="42"/>
      <c r="I75" s="15">
        <f t="shared" si="7"/>
        <v>10073.600282970187</v>
      </c>
      <c r="K75" s="43">
        <v>40030</v>
      </c>
      <c r="L75" s="43">
        <v>40438</v>
      </c>
      <c r="M75" s="15">
        <f t="shared" si="8"/>
        <v>10073.600282970187</v>
      </c>
      <c r="N75" s="56">
        <f t="shared" si="9"/>
        <v>0</v>
      </c>
      <c r="O75" s="56">
        <f t="shared" si="10"/>
        <v>6500</v>
      </c>
      <c r="P75" s="56">
        <f t="shared" si="11"/>
        <v>0</v>
      </c>
      <c r="Q75" s="65"/>
      <c r="R75" s="81"/>
      <c r="S75" s="55">
        <f t="shared" si="6"/>
        <v>10074</v>
      </c>
    </row>
    <row r="76" spans="1:19" ht="13.5" thickBot="1">
      <c r="A76" s="78">
        <v>5</v>
      </c>
      <c r="B76" s="79" t="s">
        <v>147</v>
      </c>
      <c r="C76" s="80" t="s">
        <v>148</v>
      </c>
      <c r="E76" s="15">
        <v>2947.200880828869</v>
      </c>
      <c r="F76" s="14">
        <v>5333</v>
      </c>
      <c r="G76" s="42"/>
      <c r="H76" s="42"/>
      <c r="I76" s="15">
        <f t="shared" si="7"/>
        <v>8280.200880828868</v>
      </c>
      <c r="K76" s="43">
        <v>40030</v>
      </c>
      <c r="L76" s="43">
        <v>40438</v>
      </c>
      <c r="M76" s="15">
        <f t="shared" si="8"/>
        <v>8280.200880828868</v>
      </c>
      <c r="N76" s="56">
        <f t="shared" si="9"/>
        <v>5333</v>
      </c>
      <c r="O76" s="56">
        <f t="shared" si="10"/>
        <v>0</v>
      </c>
      <c r="P76" s="56">
        <f t="shared" si="11"/>
        <v>0</v>
      </c>
      <c r="Q76" s="65"/>
      <c r="R76" s="81"/>
      <c r="S76" s="55">
        <f t="shared" si="6"/>
        <v>8280</v>
      </c>
    </row>
    <row r="77" spans="1:19" ht="13.5" thickBot="1">
      <c r="A77" s="78">
        <v>5</v>
      </c>
      <c r="B77" s="79" t="s">
        <v>149</v>
      </c>
      <c r="C77" s="80" t="s">
        <v>150</v>
      </c>
      <c r="E77" s="15">
        <v>4152.804317903681</v>
      </c>
      <c r="F77" s="14">
        <v>9000</v>
      </c>
      <c r="G77" s="42"/>
      <c r="H77" s="42"/>
      <c r="I77" s="15">
        <f t="shared" si="7"/>
        <v>13152.804317903681</v>
      </c>
      <c r="K77" s="43">
        <v>40030</v>
      </c>
      <c r="L77" s="43">
        <v>40438</v>
      </c>
      <c r="M77" s="15">
        <f t="shared" si="8"/>
        <v>13152.804317903681</v>
      </c>
      <c r="N77" s="56">
        <f t="shared" si="9"/>
        <v>9000</v>
      </c>
      <c r="O77" s="56">
        <f t="shared" si="10"/>
        <v>0</v>
      </c>
      <c r="P77" s="56">
        <f t="shared" si="11"/>
        <v>0</v>
      </c>
      <c r="Q77" s="65"/>
      <c r="R77" s="81"/>
      <c r="S77" s="55">
        <f t="shared" si="6"/>
        <v>13153</v>
      </c>
    </row>
    <row r="78" spans="1:19" ht="13.5" thickBot="1">
      <c r="A78" s="78">
        <v>5</v>
      </c>
      <c r="B78" s="79" t="s">
        <v>151</v>
      </c>
      <c r="C78" s="80" t="s">
        <v>152</v>
      </c>
      <c r="E78" s="15">
        <v>3062.8524466955723</v>
      </c>
      <c r="F78" s="14"/>
      <c r="G78" s="42"/>
      <c r="H78" s="42"/>
      <c r="I78" s="15">
        <f t="shared" si="7"/>
        <v>3062.8524466955723</v>
      </c>
      <c r="K78" s="43">
        <v>40030</v>
      </c>
      <c r="L78" s="43">
        <v>40438</v>
      </c>
      <c r="M78" s="15">
        <f t="shared" si="8"/>
        <v>3062.8524466955723</v>
      </c>
      <c r="N78" s="56">
        <f t="shared" si="9"/>
        <v>0</v>
      </c>
      <c r="O78" s="56">
        <f t="shared" si="10"/>
        <v>0</v>
      </c>
      <c r="P78" s="56">
        <f t="shared" si="11"/>
        <v>0</v>
      </c>
      <c r="Q78" s="65"/>
      <c r="R78" s="81"/>
      <c r="S78" s="55">
        <f t="shared" si="6"/>
        <v>3063</v>
      </c>
    </row>
    <row r="79" spans="1:19" ht="13.5" thickBot="1">
      <c r="A79" s="78">
        <v>5</v>
      </c>
      <c r="B79" s="79" t="s">
        <v>153</v>
      </c>
      <c r="C79" s="80" t="s">
        <v>154</v>
      </c>
      <c r="E79" s="15">
        <v>4125.176498935611</v>
      </c>
      <c r="F79" s="14">
        <v>7000</v>
      </c>
      <c r="G79" s="42"/>
      <c r="H79" s="42"/>
      <c r="I79" s="15">
        <f t="shared" si="7"/>
        <v>11125.17649893561</v>
      </c>
      <c r="K79" s="43">
        <v>40030</v>
      </c>
      <c r="L79" s="43">
        <v>40438</v>
      </c>
      <c r="M79" s="15">
        <f t="shared" si="8"/>
        <v>11125.17649893561</v>
      </c>
      <c r="N79" s="56">
        <f t="shared" si="9"/>
        <v>7000</v>
      </c>
      <c r="O79" s="56">
        <f t="shared" si="10"/>
        <v>0</v>
      </c>
      <c r="P79" s="56">
        <f t="shared" si="11"/>
        <v>0</v>
      </c>
      <c r="Q79" s="65"/>
      <c r="R79" s="81"/>
      <c r="S79" s="55">
        <f t="shared" si="6"/>
        <v>11125</v>
      </c>
    </row>
    <row r="80" spans="1:19" ht="13.5" thickBot="1">
      <c r="A80" s="78">
        <v>5</v>
      </c>
      <c r="B80" s="79" t="s">
        <v>155</v>
      </c>
      <c r="C80" s="80" t="s">
        <v>156</v>
      </c>
      <c r="E80" s="15">
        <v>4397.699979725536</v>
      </c>
      <c r="F80" s="14">
        <v>25667</v>
      </c>
      <c r="G80" s="42"/>
      <c r="H80" s="42"/>
      <c r="I80" s="15">
        <f t="shared" si="7"/>
        <v>30064.699979725534</v>
      </c>
      <c r="K80" s="43">
        <v>40030</v>
      </c>
      <c r="L80" s="43">
        <v>40438</v>
      </c>
      <c r="M80" s="15">
        <f t="shared" si="8"/>
        <v>30064.699979725534</v>
      </c>
      <c r="N80" s="56">
        <f t="shared" si="9"/>
        <v>25667</v>
      </c>
      <c r="O80" s="56">
        <f t="shared" si="10"/>
        <v>0</v>
      </c>
      <c r="P80" s="56">
        <f t="shared" si="11"/>
        <v>0</v>
      </c>
      <c r="Q80" s="65"/>
      <c r="R80" s="81"/>
      <c r="S80" s="55">
        <f t="shared" si="6"/>
        <v>30065</v>
      </c>
    </row>
    <row r="81" spans="1:19" ht="13.5" thickBot="1">
      <c r="A81" s="78">
        <v>5</v>
      </c>
      <c r="B81" s="79" t="s">
        <v>157</v>
      </c>
      <c r="C81" s="80" t="s">
        <v>158</v>
      </c>
      <c r="E81" s="15">
        <v>3367.841005634467</v>
      </c>
      <c r="F81" s="14">
        <v>10000</v>
      </c>
      <c r="G81" s="42"/>
      <c r="H81" s="42"/>
      <c r="I81" s="15">
        <f t="shared" si="7"/>
        <v>13367.841005634467</v>
      </c>
      <c r="K81" s="43">
        <v>40030</v>
      </c>
      <c r="L81" s="43">
        <v>40438</v>
      </c>
      <c r="M81" s="15">
        <f t="shared" si="8"/>
        <v>13367.841005634467</v>
      </c>
      <c r="N81" s="56">
        <f t="shared" si="9"/>
        <v>10000</v>
      </c>
      <c r="O81" s="56">
        <f t="shared" si="10"/>
        <v>0</v>
      </c>
      <c r="P81" s="56">
        <f t="shared" si="11"/>
        <v>0</v>
      </c>
      <c r="Q81" s="65"/>
      <c r="R81" s="81"/>
      <c r="S81" s="55">
        <f t="shared" si="6"/>
        <v>13368</v>
      </c>
    </row>
    <row r="82" spans="1:19" ht="13.5" thickBot="1">
      <c r="A82" s="78">
        <v>5</v>
      </c>
      <c r="B82" s="79" t="s">
        <v>159</v>
      </c>
      <c r="C82" s="80" t="s">
        <v>160</v>
      </c>
      <c r="E82" s="15">
        <v>2206.393608674745</v>
      </c>
      <c r="F82" s="14"/>
      <c r="G82" s="42"/>
      <c r="H82" s="42"/>
      <c r="I82" s="15">
        <f t="shared" si="7"/>
        <v>2206.393608674745</v>
      </c>
      <c r="K82" s="43">
        <v>40030</v>
      </c>
      <c r="L82" s="43">
        <v>40438</v>
      </c>
      <c r="M82" s="15">
        <f t="shared" si="8"/>
        <v>2206.393608674745</v>
      </c>
      <c r="N82" s="56">
        <f t="shared" si="9"/>
        <v>0</v>
      </c>
      <c r="O82" s="56">
        <f t="shared" si="10"/>
        <v>0</v>
      </c>
      <c r="P82" s="56">
        <f t="shared" si="11"/>
        <v>0</v>
      </c>
      <c r="Q82" s="65"/>
      <c r="R82" s="81"/>
      <c r="S82" s="55">
        <f t="shared" si="6"/>
        <v>2206</v>
      </c>
    </row>
    <row r="83" spans="1:19" ht="13.5" thickBot="1">
      <c r="A83" s="78">
        <v>5</v>
      </c>
      <c r="B83" s="79" t="s">
        <v>161</v>
      </c>
      <c r="C83" s="80" t="s">
        <v>162</v>
      </c>
      <c r="E83" s="15">
        <v>2772.7835958457067</v>
      </c>
      <c r="F83" s="14"/>
      <c r="G83" s="42"/>
      <c r="H83" s="42"/>
      <c r="I83" s="15">
        <f t="shared" si="7"/>
        <v>2772.7835958457067</v>
      </c>
      <c r="K83" s="43">
        <v>40030</v>
      </c>
      <c r="L83" s="43">
        <v>40438</v>
      </c>
      <c r="M83" s="15">
        <f t="shared" si="8"/>
        <v>2772.7835958457067</v>
      </c>
      <c r="N83" s="56">
        <f t="shared" si="9"/>
        <v>0</v>
      </c>
      <c r="O83" s="56">
        <f t="shared" si="10"/>
        <v>0</v>
      </c>
      <c r="P83" s="56">
        <f t="shared" si="11"/>
        <v>0</v>
      </c>
      <c r="Q83" s="65"/>
      <c r="R83" s="81"/>
      <c r="S83" s="55">
        <f t="shared" si="6"/>
        <v>2773</v>
      </c>
    </row>
    <row r="84" spans="1:19" ht="13.5" thickBot="1">
      <c r="A84" s="78">
        <v>5</v>
      </c>
      <c r="B84" s="79" t="s">
        <v>163</v>
      </c>
      <c r="C84" s="80" t="s">
        <v>164</v>
      </c>
      <c r="E84" s="15">
        <v>4342.907351571875</v>
      </c>
      <c r="F84" s="14"/>
      <c r="G84" s="42"/>
      <c r="H84" s="42"/>
      <c r="I84" s="15">
        <f t="shared" si="7"/>
        <v>4342.907351571875</v>
      </c>
      <c r="K84" s="43">
        <v>40030</v>
      </c>
      <c r="L84" s="43">
        <v>40438</v>
      </c>
      <c r="M84" s="15">
        <f t="shared" si="8"/>
        <v>4342.907351571875</v>
      </c>
      <c r="N84" s="56">
        <f t="shared" si="9"/>
        <v>0</v>
      </c>
      <c r="O84" s="56">
        <f t="shared" si="10"/>
        <v>0</v>
      </c>
      <c r="P84" s="56">
        <f t="shared" si="11"/>
        <v>0</v>
      </c>
      <c r="Q84" s="65"/>
      <c r="R84" s="81"/>
      <c r="S84" s="55">
        <f t="shared" si="6"/>
        <v>4343</v>
      </c>
    </row>
    <row r="85" spans="1:19" ht="13.5" thickBot="1">
      <c r="A85" s="78">
        <v>5</v>
      </c>
      <c r="B85" s="79" t="s">
        <v>165</v>
      </c>
      <c r="C85" s="80" t="s">
        <v>166</v>
      </c>
      <c r="E85" s="15">
        <v>3023.8963944639604</v>
      </c>
      <c r="F85" s="14">
        <v>11000</v>
      </c>
      <c r="G85" s="42"/>
      <c r="H85" s="42"/>
      <c r="I85" s="15">
        <f t="shared" si="7"/>
        <v>14023.89639446396</v>
      </c>
      <c r="K85" s="43">
        <v>40030</v>
      </c>
      <c r="L85" s="43">
        <v>40438</v>
      </c>
      <c r="M85" s="15">
        <f t="shared" si="8"/>
        <v>14023.89639446396</v>
      </c>
      <c r="N85" s="56">
        <f t="shared" si="9"/>
        <v>11000</v>
      </c>
      <c r="O85" s="56">
        <f t="shared" si="10"/>
        <v>0</v>
      </c>
      <c r="P85" s="56">
        <f t="shared" si="11"/>
        <v>0</v>
      </c>
      <c r="Q85" s="65"/>
      <c r="R85" s="81"/>
      <c r="S85" s="55">
        <f t="shared" si="6"/>
        <v>14024</v>
      </c>
    </row>
    <row r="86" spans="1:19" ht="13.5" thickBot="1">
      <c r="A86" s="78">
        <v>5</v>
      </c>
      <c r="B86" s="79" t="s">
        <v>167</v>
      </c>
      <c r="C86" s="80" t="s">
        <v>168</v>
      </c>
      <c r="E86" s="15">
        <v>3755.419922217771</v>
      </c>
      <c r="F86" s="14">
        <v>18000</v>
      </c>
      <c r="G86" s="42"/>
      <c r="H86" s="42"/>
      <c r="I86" s="15">
        <f t="shared" si="7"/>
        <v>21755.41992221777</v>
      </c>
      <c r="K86" s="43">
        <v>40030</v>
      </c>
      <c r="L86" s="43">
        <v>40438</v>
      </c>
      <c r="M86" s="15">
        <f t="shared" si="8"/>
        <v>21755.41992221777</v>
      </c>
      <c r="N86" s="56">
        <f t="shared" si="9"/>
        <v>18000</v>
      </c>
      <c r="O86" s="56">
        <f t="shared" si="10"/>
        <v>0</v>
      </c>
      <c r="P86" s="56">
        <f t="shared" si="11"/>
        <v>0</v>
      </c>
      <c r="Q86" s="65"/>
      <c r="R86" s="81"/>
      <c r="S86" s="55">
        <f t="shared" si="6"/>
        <v>21755</v>
      </c>
    </row>
    <row r="87" spans="1:19" ht="13.5" thickBot="1">
      <c r="A87" s="78">
        <v>5</v>
      </c>
      <c r="B87" s="79" t="s">
        <v>169</v>
      </c>
      <c r="C87" s="80" t="s">
        <v>170</v>
      </c>
      <c r="E87" s="15">
        <v>3627.9812682121287</v>
      </c>
      <c r="F87" s="14"/>
      <c r="G87" s="42"/>
      <c r="H87" s="42"/>
      <c r="I87" s="15">
        <f t="shared" si="7"/>
        <v>3627.9812682121287</v>
      </c>
      <c r="K87" s="43">
        <v>40030</v>
      </c>
      <c r="L87" s="43">
        <v>40438</v>
      </c>
      <c r="M87" s="15">
        <f t="shared" si="8"/>
        <v>3627.9812682121287</v>
      </c>
      <c r="N87" s="56">
        <f t="shared" si="9"/>
        <v>0</v>
      </c>
      <c r="O87" s="56">
        <f t="shared" si="10"/>
        <v>0</v>
      </c>
      <c r="P87" s="56">
        <f t="shared" si="11"/>
        <v>0</v>
      </c>
      <c r="Q87" s="65"/>
      <c r="R87" s="81"/>
      <c r="S87" s="55">
        <f t="shared" si="6"/>
        <v>3628</v>
      </c>
    </row>
    <row r="88" spans="1:19" ht="13.5" thickBot="1">
      <c r="A88" s="78">
        <v>5</v>
      </c>
      <c r="B88" s="79" t="s">
        <v>171</v>
      </c>
      <c r="C88" s="80" t="s">
        <v>172</v>
      </c>
      <c r="E88" s="15">
        <v>2123.6291203235364</v>
      </c>
      <c r="F88" s="14"/>
      <c r="G88" s="42"/>
      <c r="H88" s="42"/>
      <c r="I88" s="15">
        <f t="shared" si="7"/>
        <v>2123.6291203235364</v>
      </c>
      <c r="K88" s="43">
        <v>40030</v>
      </c>
      <c r="L88" s="43">
        <v>40438</v>
      </c>
      <c r="M88" s="15">
        <f t="shared" si="8"/>
        <v>2123.6291203235364</v>
      </c>
      <c r="N88" s="56">
        <f t="shared" si="9"/>
        <v>0</v>
      </c>
      <c r="O88" s="56">
        <f t="shared" si="10"/>
        <v>0</v>
      </c>
      <c r="P88" s="56">
        <f t="shared" si="11"/>
        <v>0</v>
      </c>
      <c r="Q88" s="65"/>
      <c r="R88" s="81"/>
      <c r="S88" s="55">
        <f t="shared" si="6"/>
        <v>2124</v>
      </c>
    </row>
    <row r="89" spans="1:19" ht="13.5" thickBot="1">
      <c r="A89" s="78">
        <v>5</v>
      </c>
      <c r="B89" s="79" t="s">
        <v>173</v>
      </c>
      <c r="C89" s="80" t="s">
        <v>174</v>
      </c>
      <c r="E89" s="15">
        <v>3995.4146526061572</v>
      </c>
      <c r="F89" s="14"/>
      <c r="G89" s="42"/>
      <c r="H89" s="42"/>
      <c r="I89" s="15">
        <f t="shared" si="7"/>
        <v>3995.4146526061572</v>
      </c>
      <c r="K89" s="43">
        <v>40030</v>
      </c>
      <c r="L89" s="43">
        <v>40438</v>
      </c>
      <c r="M89" s="15">
        <f t="shared" si="8"/>
        <v>3995.4146526061572</v>
      </c>
      <c r="N89" s="56">
        <f t="shared" si="9"/>
        <v>0</v>
      </c>
      <c r="O89" s="56">
        <f t="shared" si="10"/>
        <v>0</v>
      </c>
      <c r="P89" s="56">
        <f t="shared" si="11"/>
        <v>0</v>
      </c>
      <c r="Q89" s="65"/>
      <c r="R89" s="81"/>
      <c r="S89" s="55">
        <f t="shared" si="6"/>
        <v>3995</v>
      </c>
    </row>
    <row r="90" spans="1:19" ht="13.5" thickBot="1">
      <c r="A90" s="78">
        <v>5</v>
      </c>
      <c r="B90" s="79" t="s">
        <v>175</v>
      </c>
      <c r="C90" s="80" t="s">
        <v>176</v>
      </c>
      <c r="E90" s="15">
        <v>2498.456171569484</v>
      </c>
      <c r="F90" s="14"/>
      <c r="G90" s="42"/>
      <c r="H90" s="42"/>
      <c r="I90" s="15">
        <f t="shared" si="7"/>
        <v>2498.456171569484</v>
      </c>
      <c r="K90" s="43">
        <v>40030</v>
      </c>
      <c r="L90" s="43">
        <v>40438</v>
      </c>
      <c r="M90" s="15">
        <f t="shared" si="8"/>
        <v>2498.456171569484</v>
      </c>
      <c r="N90" s="56">
        <f t="shared" si="9"/>
        <v>0</v>
      </c>
      <c r="O90" s="56">
        <f t="shared" si="10"/>
        <v>0</v>
      </c>
      <c r="P90" s="56">
        <f t="shared" si="11"/>
        <v>0</v>
      </c>
      <c r="Q90" s="65"/>
      <c r="R90" s="81"/>
      <c r="S90" s="55">
        <f t="shared" si="6"/>
        <v>2498</v>
      </c>
    </row>
    <row r="91" spans="1:19" ht="13.5" thickBot="1">
      <c r="A91" s="78">
        <v>5</v>
      </c>
      <c r="B91" s="79" t="s">
        <v>177</v>
      </c>
      <c r="C91" s="80" t="s">
        <v>178</v>
      </c>
      <c r="E91" s="15">
        <v>3353.930764203994</v>
      </c>
      <c r="F91" s="14"/>
      <c r="G91" s="42"/>
      <c r="H91" s="42"/>
      <c r="I91" s="15">
        <f t="shared" si="7"/>
        <v>3353.930764203994</v>
      </c>
      <c r="K91" s="43">
        <v>40030</v>
      </c>
      <c r="L91" s="43">
        <v>40438</v>
      </c>
      <c r="M91" s="15">
        <f t="shared" si="8"/>
        <v>3353.930764203994</v>
      </c>
      <c r="N91" s="56">
        <f t="shared" si="9"/>
        <v>0</v>
      </c>
      <c r="O91" s="56">
        <f t="shared" si="10"/>
        <v>0</v>
      </c>
      <c r="P91" s="56">
        <f t="shared" si="11"/>
        <v>0</v>
      </c>
      <c r="Q91" s="65"/>
      <c r="R91" s="81"/>
      <c r="S91" s="55">
        <f t="shared" si="6"/>
        <v>3354</v>
      </c>
    </row>
    <row r="92" spans="1:20" s="104" customFormat="1" ht="13.5" thickBot="1">
      <c r="A92" s="112">
        <v>5</v>
      </c>
      <c r="B92" s="113" t="s">
        <v>179</v>
      </c>
      <c r="C92" s="114" t="s">
        <v>180</v>
      </c>
      <c r="D92" s="100"/>
      <c r="E92" s="101">
        <v>3448.1230147004694</v>
      </c>
      <c r="F92" s="102"/>
      <c r="G92" s="103"/>
      <c r="H92" s="103"/>
      <c r="I92" s="101">
        <f t="shared" si="7"/>
        <v>3448.1230147004694</v>
      </c>
      <c r="K92" s="105">
        <v>40030</v>
      </c>
      <c r="L92" s="43">
        <v>40438</v>
      </c>
      <c r="M92" s="101">
        <f t="shared" si="8"/>
        <v>3448.1230147004694</v>
      </c>
      <c r="N92" s="106">
        <f t="shared" si="9"/>
        <v>0</v>
      </c>
      <c r="O92" s="106">
        <f t="shared" si="10"/>
        <v>0</v>
      </c>
      <c r="P92" s="106">
        <f t="shared" si="11"/>
        <v>0</v>
      </c>
      <c r="Q92" s="115"/>
      <c r="R92" s="116">
        <f>SUM(I67:I92)</f>
        <v>227641.95445092162</v>
      </c>
      <c r="S92" s="110">
        <f t="shared" si="6"/>
        <v>3448</v>
      </c>
      <c r="T92" s="111">
        <f>SUM(S67:S92)</f>
        <v>227640</v>
      </c>
    </row>
    <row r="93" spans="1:19" ht="13.5" thickBot="1">
      <c r="A93" s="16">
        <v>6</v>
      </c>
      <c r="B93" s="96" t="s">
        <v>181</v>
      </c>
      <c r="C93" s="17" t="s">
        <v>182</v>
      </c>
      <c r="E93" s="15">
        <v>8449.944371039546</v>
      </c>
      <c r="F93" s="14">
        <v>18667</v>
      </c>
      <c r="G93" s="42"/>
      <c r="H93" s="42"/>
      <c r="I93" s="15">
        <f t="shared" si="7"/>
        <v>27116.944371039546</v>
      </c>
      <c r="K93" s="43"/>
      <c r="L93" s="43">
        <v>40470</v>
      </c>
      <c r="M93" s="15">
        <f t="shared" si="8"/>
        <v>27116.944371039546</v>
      </c>
      <c r="N93" s="56">
        <f t="shared" si="9"/>
        <v>18667</v>
      </c>
      <c r="O93" s="56">
        <f t="shared" si="10"/>
        <v>0</v>
      </c>
      <c r="P93" s="56">
        <f t="shared" si="11"/>
        <v>0</v>
      </c>
      <c r="Q93" s="150" t="s">
        <v>1086</v>
      </c>
      <c r="R93" s="81"/>
      <c r="S93" s="55">
        <f t="shared" si="6"/>
        <v>0</v>
      </c>
    </row>
    <row r="94" spans="1:19" ht="13.5" thickBot="1">
      <c r="A94" s="16">
        <v>6</v>
      </c>
      <c r="B94" s="12" t="s">
        <v>183</v>
      </c>
      <c r="C94" s="17" t="s">
        <v>184</v>
      </c>
      <c r="E94" s="15">
        <v>5863.442539802678</v>
      </c>
      <c r="F94" s="14">
        <v>1000</v>
      </c>
      <c r="G94" s="42"/>
      <c r="H94" s="42"/>
      <c r="I94" s="15">
        <f t="shared" si="7"/>
        <v>6863.442539802678</v>
      </c>
      <c r="K94" s="43"/>
      <c r="L94" s="43">
        <v>40417</v>
      </c>
      <c r="M94" s="15">
        <f t="shared" si="8"/>
        <v>6863.442539802678</v>
      </c>
      <c r="N94" s="56">
        <v>1000</v>
      </c>
      <c r="O94" s="56">
        <f t="shared" si="10"/>
        <v>0</v>
      </c>
      <c r="P94" s="56">
        <f t="shared" si="11"/>
        <v>0</v>
      </c>
      <c r="Q94" s="43"/>
      <c r="R94" s="81"/>
      <c r="S94" s="55">
        <f t="shared" si="6"/>
        <v>0</v>
      </c>
    </row>
    <row r="95" spans="1:19" ht="13.5" thickBot="1">
      <c r="A95" s="16">
        <v>6</v>
      </c>
      <c r="B95" s="12" t="s">
        <v>185</v>
      </c>
      <c r="C95" s="17" t="s">
        <v>186</v>
      </c>
      <c r="E95" s="15">
        <v>7877.043697095329</v>
      </c>
      <c r="F95" s="14">
        <v>21667</v>
      </c>
      <c r="G95" s="42">
        <v>6500</v>
      </c>
      <c r="H95" s="42"/>
      <c r="I95" s="15">
        <f t="shared" si="7"/>
        <v>36044.04369709533</v>
      </c>
      <c r="K95" s="43"/>
      <c r="L95" s="43">
        <v>40417</v>
      </c>
      <c r="M95" s="15">
        <v>36044</v>
      </c>
      <c r="N95" s="56">
        <f t="shared" si="9"/>
        <v>21667</v>
      </c>
      <c r="O95" s="56">
        <v>6500</v>
      </c>
      <c r="P95" s="56">
        <f t="shared" si="11"/>
        <v>0</v>
      </c>
      <c r="Q95" s="43"/>
      <c r="R95" s="81"/>
      <c r="S95" s="55">
        <f t="shared" si="6"/>
        <v>0</v>
      </c>
    </row>
    <row r="96" spans="1:19" ht="13.5" thickBot="1">
      <c r="A96" s="16">
        <v>6</v>
      </c>
      <c r="B96" s="12" t="s">
        <v>187</v>
      </c>
      <c r="C96" s="17" t="s">
        <v>188</v>
      </c>
      <c r="E96" s="15">
        <v>2239.5658678062237</v>
      </c>
      <c r="F96" s="14"/>
      <c r="G96" s="42"/>
      <c r="H96" s="42"/>
      <c r="I96" s="15">
        <f t="shared" si="7"/>
        <v>2239.5658678062237</v>
      </c>
      <c r="K96" s="43"/>
      <c r="L96" s="43">
        <v>40417</v>
      </c>
      <c r="M96" s="15">
        <f t="shared" si="8"/>
        <v>2239.5658678062237</v>
      </c>
      <c r="N96" s="56">
        <f t="shared" si="9"/>
        <v>0</v>
      </c>
      <c r="O96" s="56">
        <f t="shared" si="10"/>
        <v>0</v>
      </c>
      <c r="P96" s="56">
        <f t="shared" si="11"/>
        <v>0</v>
      </c>
      <c r="Q96" s="43"/>
      <c r="R96" s="81"/>
      <c r="S96" s="55">
        <f t="shared" si="6"/>
        <v>0</v>
      </c>
    </row>
    <row r="97" spans="1:19" ht="13.5" thickBot="1">
      <c r="A97" s="16">
        <v>6</v>
      </c>
      <c r="B97" s="12" t="s">
        <v>189</v>
      </c>
      <c r="C97" s="17" t="s">
        <v>190</v>
      </c>
      <c r="E97" s="15">
        <v>2236.2782144328794</v>
      </c>
      <c r="F97" s="14"/>
      <c r="G97" s="42"/>
      <c r="H97" s="42"/>
      <c r="I97" s="15">
        <f t="shared" si="7"/>
        <v>2236.2782144328794</v>
      </c>
      <c r="K97" s="43"/>
      <c r="L97" s="43">
        <v>40417</v>
      </c>
      <c r="M97" s="15">
        <f t="shared" si="8"/>
        <v>2236.2782144328794</v>
      </c>
      <c r="N97" s="56">
        <f t="shared" si="9"/>
        <v>0</v>
      </c>
      <c r="O97" s="56">
        <f t="shared" si="10"/>
        <v>0</v>
      </c>
      <c r="P97" s="56">
        <f t="shared" si="11"/>
        <v>0</v>
      </c>
      <c r="Q97" s="43"/>
      <c r="R97" s="81"/>
      <c r="S97" s="55">
        <f t="shared" si="6"/>
        <v>0</v>
      </c>
    </row>
    <row r="98" spans="1:19" ht="13.5" thickBot="1">
      <c r="A98" s="16">
        <v>6</v>
      </c>
      <c r="B98" s="12" t="s">
        <v>191</v>
      </c>
      <c r="C98" s="17" t="s">
        <v>77</v>
      </c>
      <c r="E98" s="15">
        <v>3088.8382346889616</v>
      </c>
      <c r="F98" s="14"/>
      <c r="G98" s="42"/>
      <c r="H98" s="42"/>
      <c r="I98" s="15">
        <f t="shared" si="7"/>
        <v>3088.8382346889616</v>
      </c>
      <c r="K98" s="43"/>
      <c r="L98" s="43">
        <v>40417</v>
      </c>
      <c r="M98" s="15">
        <f t="shared" si="8"/>
        <v>3088.8382346889616</v>
      </c>
      <c r="N98" s="56">
        <f t="shared" si="9"/>
        <v>0</v>
      </c>
      <c r="O98" s="56">
        <f t="shared" si="10"/>
        <v>0</v>
      </c>
      <c r="P98" s="56">
        <f t="shared" si="11"/>
        <v>0</v>
      </c>
      <c r="Q98" s="43"/>
      <c r="R98" s="81"/>
      <c r="S98" s="55">
        <f t="shared" si="6"/>
        <v>0</v>
      </c>
    </row>
    <row r="99" spans="1:19" ht="13.5" thickBot="1">
      <c r="A99" s="16">
        <v>6</v>
      </c>
      <c r="B99" s="12" t="s">
        <v>192</v>
      </c>
      <c r="C99" s="17" t="s">
        <v>193</v>
      </c>
      <c r="E99" s="15">
        <v>2825.8545793230664</v>
      </c>
      <c r="F99" s="14"/>
      <c r="G99" s="42">
        <v>4096</v>
      </c>
      <c r="H99" s="42"/>
      <c r="I99" s="15">
        <f t="shared" si="7"/>
        <v>6921.854579323066</v>
      </c>
      <c r="K99" s="43"/>
      <c r="L99" s="43">
        <v>40417</v>
      </c>
      <c r="M99" s="15">
        <v>6922</v>
      </c>
      <c r="N99" s="56">
        <f t="shared" si="9"/>
        <v>0</v>
      </c>
      <c r="O99" s="56">
        <v>4096</v>
      </c>
      <c r="P99" s="56">
        <f t="shared" si="11"/>
        <v>0</v>
      </c>
      <c r="Q99" s="43"/>
      <c r="R99" s="81"/>
      <c r="S99" s="55">
        <f t="shared" si="6"/>
        <v>0</v>
      </c>
    </row>
    <row r="100" spans="1:19" ht="13.5" thickBot="1">
      <c r="A100" s="16">
        <v>6</v>
      </c>
      <c r="B100" s="12" t="s">
        <v>194</v>
      </c>
      <c r="C100" s="17" t="s">
        <v>195</v>
      </c>
      <c r="E100" s="15">
        <v>2651.8382910657983</v>
      </c>
      <c r="F100" s="14"/>
      <c r="G100" s="42"/>
      <c r="H100" s="42"/>
      <c r="I100" s="15">
        <f t="shared" si="7"/>
        <v>2651.8382910657983</v>
      </c>
      <c r="K100" s="43"/>
      <c r="L100" s="43">
        <v>40417</v>
      </c>
      <c r="M100" s="15">
        <f t="shared" si="8"/>
        <v>2651.8382910657983</v>
      </c>
      <c r="N100" s="56">
        <f t="shared" si="9"/>
        <v>0</v>
      </c>
      <c r="O100" s="56">
        <f t="shared" si="10"/>
        <v>0</v>
      </c>
      <c r="P100" s="56">
        <f t="shared" si="11"/>
        <v>0</v>
      </c>
      <c r="Q100" s="43"/>
      <c r="R100" s="81"/>
      <c r="S100" s="55">
        <f t="shared" si="6"/>
        <v>0</v>
      </c>
    </row>
    <row r="101" spans="1:19" ht="13.5" thickBot="1">
      <c r="A101" s="16">
        <v>6</v>
      </c>
      <c r="B101" s="12" t="s">
        <v>196</v>
      </c>
      <c r="C101" s="17" t="s">
        <v>197</v>
      </c>
      <c r="E101" s="15">
        <v>3894.0775444854435</v>
      </c>
      <c r="F101" s="14">
        <v>3000</v>
      </c>
      <c r="G101" s="42"/>
      <c r="H101" s="42"/>
      <c r="I101" s="15">
        <f t="shared" si="7"/>
        <v>6894.0775444854435</v>
      </c>
      <c r="K101" s="43"/>
      <c r="L101" s="43">
        <v>40417</v>
      </c>
      <c r="M101" s="15">
        <f t="shared" si="8"/>
        <v>6894.0775444854435</v>
      </c>
      <c r="N101" s="56">
        <f t="shared" si="9"/>
        <v>3000</v>
      </c>
      <c r="O101" s="56">
        <f t="shared" si="10"/>
        <v>0</v>
      </c>
      <c r="P101" s="56">
        <f t="shared" si="11"/>
        <v>0</v>
      </c>
      <c r="Q101" s="43"/>
      <c r="R101" s="81"/>
      <c r="S101" s="55">
        <f t="shared" si="6"/>
        <v>0</v>
      </c>
    </row>
    <row r="102" spans="1:19" ht="13.5" thickBot="1">
      <c r="A102" s="16">
        <v>6</v>
      </c>
      <c r="B102" s="12" t="s">
        <v>198</v>
      </c>
      <c r="C102" s="17" t="s">
        <v>199</v>
      </c>
      <c r="E102" s="15">
        <v>4830.006471026764</v>
      </c>
      <c r="F102" s="14"/>
      <c r="G102" s="42"/>
      <c r="H102" s="42"/>
      <c r="I102" s="15">
        <f t="shared" si="7"/>
        <v>4830.006471026764</v>
      </c>
      <c r="K102" s="43"/>
      <c r="L102" s="43">
        <v>40417</v>
      </c>
      <c r="M102" s="15">
        <f t="shared" si="8"/>
        <v>4830.006471026764</v>
      </c>
      <c r="N102" s="56">
        <f t="shared" si="9"/>
        <v>0</v>
      </c>
      <c r="O102" s="56">
        <f t="shared" si="10"/>
        <v>0</v>
      </c>
      <c r="P102" s="56">
        <f t="shared" si="11"/>
        <v>0</v>
      </c>
      <c r="Q102" s="43"/>
      <c r="R102" s="81"/>
      <c r="S102" s="55">
        <f t="shared" si="6"/>
        <v>0</v>
      </c>
    </row>
    <row r="103" spans="1:19" ht="13.5" thickBot="1">
      <c r="A103" s="16">
        <v>6</v>
      </c>
      <c r="B103" s="12" t="s">
        <v>200</v>
      </c>
      <c r="C103" s="17" t="s">
        <v>201</v>
      </c>
      <c r="E103" s="15">
        <v>3401.512582299744</v>
      </c>
      <c r="F103" s="14"/>
      <c r="G103" s="42"/>
      <c r="H103" s="42"/>
      <c r="I103" s="15">
        <f t="shared" si="7"/>
        <v>3401.512582299744</v>
      </c>
      <c r="K103" s="43"/>
      <c r="L103" s="43">
        <v>40417</v>
      </c>
      <c r="M103" s="15">
        <f t="shared" si="8"/>
        <v>3401.512582299744</v>
      </c>
      <c r="N103" s="56">
        <f t="shared" si="9"/>
        <v>0</v>
      </c>
      <c r="O103" s="56">
        <f t="shared" si="10"/>
        <v>0</v>
      </c>
      <c r="P103" s="56">
        <f t="shared" si="11"/>
        <v>0</v>
      </c>
      <c r="Q103" s="43"/>
      <c r="R103" s="81"/>
      <c r="S103" s="55">
        <f t="shared" si="6"/>
        <v>0</v>
      </c>
    </row>
    <row r="104" spans="1:19" ht="13.5" thickBot="1">
      <c r="A104" s="16">
        <v>6</v>
      </c>
      <c r="B104" s="12" t="s">
        <v>202</v>
      </c>
      <c r="C104" s="17" t="s">
        <v>203</v>
      </c>
      <c r="E104" s="15">
        <v>1999.6341687757188</v>
      </c>
      <c r="F104" s="14">
        <v>8000</v>
      </c>
      <c r="G104" s="42"/>
      <c r="H104" s="42"/>
      <c r="I104" s="15">
        <f t="shared" si="7"/>
        <v>9999.63416877572</v>
      </c>
      <c r="K104" s="43"/>
      <c r="L104" s="43">
        <v>40417</v>
      </c>
      <c r="M104" s="15">
        <f t="shared" si="8"/>
        <v>9999.63416877572</v>
      </c>
      <c r="N104" s="56">
        <f t="shared" si="9"/>
        <v>8000</v>
      </c>
      <c r="O104" s="56">
        <f t="shared" si="10"/>
        <v>0</v>
      </c>
      <c r="P104" s="56">
        <f t="shared" si="11"/>
        <v>0</v>
      </c>
      <c r="Q104" s="43"/>
      <c r="R104" s="81"/>
      <c r="S104" s="55">
        <f t="shared" si="6"/>
        <v>0</v>
      </c>
    </row>
    <row r="105" spans="1:19" ht="13.5" thickBot="1">
      <c r="A105" s="16">
        <v>6</v>
      </c>
      <c r="B105" s="12" t="s">
        <v>204</v>
      </c>
      <c r="C105" s="17" t="s">
        <v>205</v>
      </c>
      <c r="E105" s="15">
        <v>4012.1901561966793</v>
      </c>
      <c r="F105" s="14"/>
      <c r="G105" s="42"/>
      <c r="H105" s="42"/>
      <c r="I105" s="15">
        <f t="shared" si="7"/>
        <v>4012.1901561966793</v>
      </c>
      <c r="K105" s="43"/>
      <c r="L105" s="43">
        <v>40417</v>
      </c>
      <c r="M105" s="15">
        <f t="shared" si="8"/>
        <v>4012.1901561966793</v>
      </c>
      <c r="N105" s="56">
        <f t="shared" si="9"/>
        <v>0</v>
      </c>
      <c r="O105" s="56">
        <f t="shared" si="10"/>
        <v>0</v>
      </c>
      <c r="P105" s="56">
        <f t="shared" si="11"/>
        <v>0</v>
      </c>
      <c r="Q105" s="43"/>
      <c r="R105" s="81"/>
      <c r="S105" s="55">
        <f t="shared" si="6"/>
        <v>0</v>
      </c>
    </row>
    <row r="106" spans="1:19" ht="13.5" thickBot="1">
      <c r="A106" s="16">
        <v>6</v>
      </c>
      <c r="B106" s="12" t="s">
        <v>206</v>
      </c>
      <c r="C106" s="17" t="s">
        <v>207</v>
      </c>
      <c r="E106" s="15">
        <v>4116.378682733646</v>
      </c>
      <c r="F106" s="14"/>
      <c r="G106" s="42"/>
      <c r="H106" s="42"/>
      <c r="I106" s="15">
        <f t="shared" si="7"/>
        <v>4116.378682733646</v>
      </c>
      <c r="K106" s="43"/>
      <c r="L106" s="43">
        <v>40417</v>
      </c>
      <c r="M106" s="15">
        <f t="shared" si="8"/>
        <v>4116.378682733646</v>
      </c>
      <c r="N106" s="56">
        <f t="shared" si="9"/>
        <v>0</v>
      </c>
      <c r="O106" s="56">
        <f t="shared" si="10"/>
        <v>0</v>
      </c>
      <c r="P106" s="56">
        <f t="shared" si="11"/>
        <v>0</v>
      </c>
      <c r="Q106" s="43"/>
      <c r="R106" s="81"/>
      <c r="S106" s="55">
        <f t="shared" si="6"/>
        <v>0</v>
      </c>
    </row>
    <row r="107" spans="1:19" ht="13.5" thickBot="1">
      <c r="A107" s="16">
        <v>6</v>
      </c>
      <c r="B107" s="12" t="s">
        <v>208</v>
      </c>
      <c r="C107" s="17" t="s">
        <v>209</v>
      </c>
      <c r="E107" s="15">
        <v>4133.043020887505</v>
      </c>
      <c r="F107" s="14"/>
      <c r="G107" s="42"/>
      <c r="H107" s="42"/>
      <c r="I107" s="15">
        <f t="shared" si="7"/>
        <v>4133.043020887505</v>
      </c>
      <c r="K107" s="43"/>
      <c r="L107" s="43">
        <v>40417</v>
      </c>
      <c r="M107" s="15">
        <f t="shared" si="8"/>
        <v>4133.043020887505</v>
      </c>
      <c r="N107" s="56">
        <f t="shared" si="9"/>
        <v>0</v>
      </c>
      <c r="O107" s="56">
        <f t="shared" si="10"/>
        <v>0</v>
      </c>
      <c r="P107" s="56">
        <f t="shared" si="11"/>
        <v>0</v>
      </c>
      <c r="Q107" s="43"/>
      <c r="R107" s="81"/>
      <c r="S107" s="55">
        <f t="shared" si="6"/>
        <v>0</v>
      </c>
    </row>
    <row r="108" spans="1:19" ht="13.5" thickBot="1">
      <c r="A108" s="16">
        <v>6</v>
      </c>
      <c r="B108" s="12" t="s">
        <v>210</v>
      </c>
      <c r="C108" s="17" t="s">
        <v>211</v>
      </c>
      <c r="E108" s="15">
        <v>4403.39656386032</v>
      </c>
      <c r="F108" s="14"/>
      <c r="G108" s="42"/>
      <c r="H108" s="42"/>
      <c r="I108" s="15">
        <f t="shared" si="7"/>
        <v>4403.39656386032</v>
      </c>
      <c r="K108" s="43"/>
      <c r="L108" s="43">
        <v>40417</v>
      </c>
      <c r="M108" s="15">
        <f t="shared" si="8"/>
        <v>4403.39656386032</v>
      </c>
      <c r="N108" s="56">
        <f t="shared" si="9"/>
        <v>0</v>
      </c>
      <c r="O108" s="56">
        <f t="shared" si="10"/>
        <v>0</v>
      </c>
      <c r="P108" s="56">
        <f t="shared" si="11"/>
        <v>0</v>
      </c>
      <c r="Q108" s="43"/>
      <c r="R108" s="81"/>
      <c r="S108" s="55">
        <f t="shared" si="6"/>
        <v>0</v>
      </c>
    </row>
    <row r="109" spans="1:19" ht="13.5" thickBot="1">
      <c r="A109" s="16">
        <v>6</v>
      </c>
      <c r="B109" s="12" t="s">
        <v>212</v>
      </c>
      <c r="C109" s="17" t="s">
        <v>213</v>
      </c>
      <c r="E109" s="15">
        <v>3914.632972322369</v>
      </c>
      <c r="F109" s="14">
        <v>6000</v>
      </c>
      <c r="G109" s="42"/>
      <c r="H109" s="42"/>
      <c r="I109" s="15">
        <f t="shared" si="7"/>
        <v>9914.632972322368</v>
      </c>
      <c r="K109" s="43"/>
      <c r="L109" s="43">
        <v>40417</v>
      </c>
      <c r="M109" s="15">
        <f t="shared" si="8"/>
        <v>9914.632972322368</v>
      </c>
      <c r="N109" s="56">
        <f t="shared" si="9"/>
        <v>6000</v>
      </c>
      <c r="O109" s="56">
        <f t="shared" si="10"/>
        <v>0</v>
      </c>
      <c r="P109" s="56">
        <f t="shared" si="11"/>
        <v>0</v>
      </c>
      <c r="Q109" s="43"/>
      <c r="R109" s="81"/>
      <c r="S109" s="55">
        <f aca="true" t="shared" si="12" ref="S109:S172">IF(K109&gt;0,ROUND(I109,0),0)</f>
        <v>0</v>
      </c>
    </row>
    <row r="110" spans="1:19" ht="13.5" thickBot="1">
      <c r="A110" s="16">
        <v>6</v>
      </c>
      <c r="B110" s="12" t="s">
        <v>214</v>
      </c>
      <c r="C110" s="17" t="s">
        <v>215</v>
      </c>
      <c r="E110" s="15">
        <v>2880.9950008644246</v>
      </c>
      <c r="F110" s="14"/>
      <c r="G110" s="42"/>
      <c r="H110" s="42"/>
      <c r="I110" s="15">
        <f t="shared" si="7"/>
        <v>2880.9950008644246</v>
      </c>
      <c r="K110" s="43"/>
      <c r="L110" s="43">
        <v>40417</v>
      </c>
      <c r="M110" s="15">
        <f t="shared" si="8"/>
        <v>2880.9950008644246</v>
      </c>
      <c r="N110" s="56">
        <f t="shared" si="9"/>
        <v>0</v>
      </c>
      <c r="O110" s="56">
        <f t="shared" si="10"/>
        <v>0</v>
      </c>
      <c r="P110" s="56">
        <f t="shared" si="11"/>
        <v>0</v>
      </c>
      <c r="Q110" s="43"/>
      <c r="R110" s="81"/>
      <c r="S110" s="55">
        <f t="shared" si="12"/>
        <v>0</v>
      </c>
    </row>
    <row r="111" spans="1:19" ht="13.5" thickBot="1">
      <c r="A111" s="16">
        <v>6</v>
      </c>
      <c r="B111" s="12" t="s">
        <v>216</v>
      </c>
      <c r="C111" s="17" t="s">
        <v>217</v>
      </c>
      <c r="E111" s="15">
        <v>2633.9903207801694</v>
      </c>
      <c r="F111" s="14"/>
      <c r="G111" s="42"/>
      <c r="H111" s="42"/>
      <c r="I111" s="15">
        <f t="shared" si="7"/>
        <v>2633.9903207801694</v>
      </c>
      <c r="K111" s="43"/>
      <c r="L111" s="43">
        <v>40417</v>
      </c>
      <c r="M111" s="15">
        <f t="shared" si="8"/>
        <v>2633.9903207801694</v>
      </c>
      <c r="N111" s="56">
        <f t="shared" si="9"/>
        <v>0</v>
      </c>
      <c r="O111" s="56">
        <f t="shared" si="10"/>
        <v>0</v>
      </c>
      <c r="P111" s="56">
        <f t="shared" si="11"/>
        <v>0</v>
      </c>
      <c r="Q111" s="43"/>
      <c r="R111" s="81"/>
      <c r="S111" s="55">
        <f t="shared" si="12"/>
        <v>0</v>
      </c>
    </row>
    <row r="112" spans="1:19" ht="13.5" thickBot="1">
      <c r="A112" s="16">
        <v>6</v>
      </c>
      <c r="B112" s="12" t="s">
        <v>218</v>
      </c>
      <c r="C112" s="17" t="s">
        <v>219</v>
      </c>
      <c r="E112" s="15">
        <v>2097.6257343317125</v>
      </c>
      <c r="F112" s="14"/>
      <c r="G112" s="42"/>
      <c r="H112" s="42"/>
      <c r="I112" s="15">
        <f t="shared" si="7"/>
        <v>2097.6257343317125</v>
      </c>
      <c r="K112" s="43"/>
      <c r="L112" s="43">
        <v>40417</v>
      </c>
      <c r="M112" s="15">
        <f t="shared" si="8"/>
        <v>2097.6257343317125</v>
      </c>
      <c r="N112" s="56">
        <f t="shared" si="9"/>
        <v>0</v>
      </c>
      <c r="O112" s="56">
        <f t="shared" si="10"/>
        <v>0</v>
      </c>
      <c r="P112" s="56">
        <f t="shared" si="11"/>
        <v>0</v>
      </c>
      <c r="Q112" s="43"/>
      <c r="R112" s="81"/>
      <c r="S112" s="55">
        <f t="shared" si="12"/>
        <v>0</v>
      </c>
    </row>
    <row r="113" spans="1:19" s="104" customFormat="1" ht="13.5" thickBot="1">
      <c r="A113" s="97">
        <v>6</v>
      </c>
      <c r="B113" s="98" t="s">
        <v>220</v>
      </c>
      <c r="C113" s="99" t="s">
        <v>221</v>
      </c>
      <c r="D113" s="100"/>
      <c r="E113" s="101">
        <v>5175.2697114858065</v>
      </c>
      <c r="F113" s="102"/>
      <c r="G113" s="103"/>
      <c r="H113" s="103"/>
      <c r="I113" s="132">
        <f t="shared" si="7"/>
        <v>5175.2697114858065</v>
      </c>
      <c r="K113" s="105"/>
      <c r="L113" s="43">
        <v>40417</v>
      </c>
      <c r="M113" s="101">
        <f t="shared" si="8"/>
        <v>5175.2697114858065</v>
      </c>
      <c r="N113" s="106">
        <f t="shared" si="9"/>
        <v>0</v>
      </c>
      <c r="O113" s="106">
        <f t="shared" si="10"/>
        <v>0</v>
      </c>
      <c r="P113" s="106">
        <f t="shared" si="11"/>
        <v>0</v>
      </c>
      <c r="Q113" s="105"/>
      <c r="R113" s="116">
        <f>SUM(I93:I113)</f>
        <v>151655.5587253048</v>
      </c>
      <c r="S113" s="110">
        <f t="shared" si="12"/>
        <v>0</v>
      </c>
    </row>
    <row r="114" spans="1:19" ht="13.5" thickBot="1">
      <c r="A114" s="78">
        <v>7</v>
      </c>
      <c r="B114" s="109" t="s">
        <v>222</v>
      </c>
      <c r="C114" s="80" t="s">
        <v>1046</v>
      </c>
      <c r="E114" s="15">
        <v>4529.2852303270765</v>
      </c>
      <c r="F114" s="14">
        <v>9000</v>
      </c>
      <c r="G114" s="42"/>
      <c r="H114" s="42"/>
      <c r="I114" s="15">
        <f t="shared" si="7"/>
        <v>13529.285230327077</v>
      </c>
      <c r="K114" s="43"/>
      <c r="L114" s="43">
        <v>40374</v>
      </c>
      <c r="M114" s="15">
        <f t="shared" si="8"/>
        <v>13529.285230327077</v>
      </c>
      <c r="N114" s="56">
        <f t="shared" si="9"/>
        <v>9000</v>
      </c>
      <c r="O114" s="56">
        <f t="shared" si="10"/>
        <v>0</v>
      </c>
      <c r="P114" s="56">
        <f t="shared" si="11"/>
        <v>0</v>
      </c>
      <c r="Q114" s="95"/>
      <c r="R114" s="81"/>
      <c r="S114" s="55">
        <f t="shared" si="12"/>
        <v>0</v>
      </c>
    </row>
    <row r="115" spans="1:19" ht="13.5" thickBot="1">
      <c r="A115" s="78">
        <v>7</v>
      </c>
      <c r="B115" s="79" t="s">
        <v>223</v>
      </c>
      <c r="C115" s="80" t="s">
        <v>224</v>
      </c>
      <c r="E115" s="15">
        <v>2447.3357317956707</v>
      </c>
      <c r="F115" s="14">
        <v>14000</v>
      </c>
      <c r="G115" s="42"/>
      <c r="H115" s="42"/>
      <c r="I115" s="15">
        <f t="shared" si="7"/>
        <v>16447.33573179567</v>
      </c>
      <c r="K115" s="43"/>
      <c r="L115" s="43">
        <v>40374</v>
      </c>
      <c r="M115" s="15">
        <f t="shared" si="8"/>
        <v>16447.33573179567</v>
      </c>
      <c r="N115" s="56">
        <f t="shared" si="9"/>
        <v>14000</v>
      </c>
      <c r="O115" s="56">
        <f t="shared" si="10"/>
        <v>0</v>
      </c>
      <c r="P115" s="56">
        <f t="shared" si="11"/>
        <v>0</v>
      </c>
      <c r="Q115" s="43"/>
      <c r="R115" s="81"/>
      <c r="S115" s="55">
        <f t="shared" si="12"/>
        <v>0</v>
      </c>
    </row>
    <row r="116" spans="1:19" ht="13.5" thickBot="1">
      <c r="A116" s="78">
        <v>7</v>
      </c>
      <c r="B116" s="79" t="s">
        <v>225</v>
      </c>
      <c r="C116" s="80" t="s">
        <v>226</v>
      </c>
      <c r="E116" s="15">
        <v>6228.694276636176</v>
      </c>
      <c r="F116" s="14"/>
      <c r="G116" s="42"/>
      <c r="H116" s="42"/>
      <c r="I116" s="15">
        <f t="shared" si="7"/>
        <v>6228.694276636176</v>
      </c>
      <c r="K116" s="43"/>
      <c r="L116" s="43">
        <v>40374</v>
      </c>
      <c r="M116" s="15">
        <f t="shared" si="8"/>
        <v>6228.694276636176</v>
      </c>
      <c r="N116" s="56">
        <f t="shared" si="9"/>
        <v>0</v>
      </c>
      <c r="O116" s="56">
        <f t="shared" si="10"/>
        <v>0</v>
      </c>
      <c r="P116" s="56">
        <f t="shared" si="11"/>
        <v>0</v>
      </c>
      <c r="Q116" s="43"/>
      <c r="R116" s="81"/>
      <c r="S116" s="55">
        <f t="shared" si="12"/>
        <v>0</v>
      </c>
    </row>
    <row r="117" spans="1:19" ht="13.5" thickBot="1">
      <c r="A117" s="78">
        <v>7</v>
      </c>
      <c r="B117" s="79" t="s">
        <v>227</v>
      </c>
      <c r="C117" s="80" t="s">
        <v>228</v>
      </c>
      <c r="E117" s="15">
        <v>7193.301965535206</v>
      </c>
      <c r="F117" s="14">
        <v>10000</v>
      </c>
      <c r="G117" s="42"/>
      <c r="H117" s="42"/>
      <c r="I117" s="15">
        <f t="shared" si="7"/>
        <v>17193.301965535207</v>
      </c>
      <c r="K117" s="43"/>
      <c r="L117" s="43">
        <v>40374</v>
      </c>
      <c r="M117" s="15">
        <f t="shared" si="8"/>
        <v>17193.301965535207</v>
      </c>
      <c r="N117" s="56">
        <f t="shared" si="9"/>
        <v>10000</v>
      </c>
      <c r="O117" s="56">
        <f t="shared" si="10"/>
        <v>0</v>
      </c>
      <c r="P117" s="56">
        <f t="shared" si="11"/>
        <v>0</v>
      </c>
      <c r="Q117" s="43"/>
      <c r="R117" s="81"/>
      <c r="S117" s="55">
        <f t="shared" si="12"/>
        <v>0</v>
      </c>
    </row>
    <row r="118" spans="1:19" ht="13.5" thickBot="1">
      <c r="A118" s="78">
        <v>7</v>
      </c>
      <c r="B118" s="79" t="s">
        <v>229</v>
      </c>
      <c r="C118" s="80" t="s">
        <v>230</v>
      </c>
      <c r="E118" s="15">
        <v>8477.58723795715</v>
      </c>
      <c r="F118" s="14">
        <v>19000</v>
      </c>
      <c r="G118" s="42"/>
      <c r="H118" s="42"/>
      <c r="I118" s="15">
        <f t="shared" si="7"/>
        <v>27477.587237957152</v>
      </c>
      <c r="K118" s="43"/>
      <c r="L118" s="43">
        <v>40374</v>
      </c>
      <c r="M118" s="15">
        <f t="shared" si="8"/>
        <v>27477.587237957152</v>
      </c>
      <c r="N118" s="56">
        <f t="shared" si="9"/>
        <v>19000</v>
      </c>
      <c r="O118" s="56">
        <f t="shared" si="10"/>
        <v>0</v>
      </c>
      <c r="P118" s="56">
        <f t="shared" si="11"/>
        <v>0</v>
      </c>
      <c r="Q118" s="43"/>
      <c r="R118" s="81"/>
      <c r="S118" s="55">
        <f t="shared" si="12"/>
        <v>0</v>
      </c>
    </row>
    <row r="119" spans="1:19" ht="13.5" thickBot="1">
      <c r="A119" s="78">
        <v>7</v>
      </c>
      <c r="B119" s="79" t="s">
        <v>231</v>
      </c>
      <c r="C119" s="80" t="s">
        <v>232</v>
      </c>
      <c r="E119" s="15">
        <v>1986.3737426867024</v>
      </c>
      <c r="F119" s="14"/>
      <c r="G119" s="42"/>
      <c r="H119" s="42"/>
      <c r="I119" s="15">
        <f t="shared" si="7"/>
        <v>1986.3737426867024</v>
      </c>
      <c r="K119" s="43"/>
      <c r="L119" s="43">
        <v>40374</v>
      </c>
      <c r="M119" s="15">
        <f t="shared" si="8"/>
        <v>1986.3737426867024</v>
      </c>
      <c r="N119" s="56">
        <f t="shared" si="9"/>
        <v>0</v>
      </c>
      <c r="O119" s="56">
        <f t="shared" si="10"/>
        <v>0</v>
      </c>
      <c r="P119" s="56">
        <f t="shared" si="11"/>
        <v>0</v>
      </c>
      <c r="Q119" s="43"/>
      <c r="R119" s="81"/>
      <c r="S119" s="55">
        <f t="shared" si="12"/>
        <v>0</v>
      </c>
    </row>
    <row r="120" spans="1:19" ht="13.5" thickBot="1">
      <c r="A120" s="78">
        <v>7</v>
      </c>
      <c r="B120" s="79" t="s">
        <v>233</v>
      </c>
      <c r="C120" s="80" t="s">
        <v>234</v>
      </c>
      <c r="E120" s="15">
        <v>2617.4040047431563</v>
      </c>
      <c r="F120" s="14"/>
      <c r="G120" s="42"/>
      <c r="H120" s="42"/>
      <c r="I120" s="15">
        <f t="shared" si="7"/>
        <v>2617.4040047431563</v>
      </c>
      <c r="K120" s="43"/>
      <c r="L120" s="43">
        <v>40374</v>
      </c>
      <c r="M120" s="15">
        <f t="shared" si="8"/>
        <v>2617.4040047431563</v>
      </c>
      <c r="N120" s="56">
        <f t="shared" si="9"/>
        <v>0</v>
      </c>
      <c r="O120" s="56">
        <f t="shared" si="10"/>
        <v>0</v>
      </c>
      <c r="P120" s="56">
        <f t="shared" si="11"/>
        <v>0</v>
      </c>
      <c r="Q120" s="43"/>
      <c r="R120" s="81"/>
      <c r="S120" s="55">
        <f t="shared" si="12"/>
        <v>0</v>
      </c>
    </row>
    <row r="121" spans="1:19" ht="13.5" thickBot="1">
      <c r="A121" s="78">
        <v>7</v>
      </c>
      <c r="B121" s="79" t="s">
        <v>235</v>
      </c>
      <c r="C121" s="80" t="s">
        <v>236</v>
      </c>
      <c r="E121" s="15">
        <v>1653.7389386752245</v>
      </c>
      <c r="F121" s="14"/>
      <c r="G121" s="42"/>
      <c r="H121" s="42"/>
      <c r="I121" s="15">
        <f t="shared" si="7"/>
        <v>1653.7389386752245</v>
      </c>
      <c r="K121" s="43"/>
      <c r="L121" s="43">
        <v>40374</v>
      </c>
      <c r="M121" s="15">
        <f t="shared" si="8"/>
        <v>1653.7389386752245</v>
      </c>
      <c r="N121" s="56">
        <f t="shared" si="9"/>
        <v>0</v>
      </c>
      <c r="O121" s="56">
        <f t="shared" si="10"/>
        <v>0</v>
      </c>
      <c r="P121" s="56">
        <f t="shared" si="11"/>
        <v>0</v>
      </c>
      <c r="Q121" s="43"/>
      <c r="R121" s="81"/>
      <c r="S121" s="55">
        <f t="shared" si="12"/>
        <v>0</v>
      </c>
    </row>
    <row r="122" spans="1:19" ht="13.5" thickBot="1">
      <c r="A122" s="78">
        <v>7</v>
      </c>
      <c r="B122" s="79" t="s">
        <v>237</v>
      </c>
      <c r="C122" s="80" t="s">
        <v>238</v>
      </c>
      <c r="E122" s="15">
        <v>2620.1367650909315</v>
      </c>
      <c r="F122" s="14"/>
      <c r="G122" s="42">
        <v>6500</v>
      </c>
      <c r="H122" s="42"/>
      <c r="I122" s="15">
        <f t="shared" si="7"/>
        <v>9120.13676509093</v>
      </c>
      <c r="K122" s="43"/>
      <c r="L122" s="43">
        <v>40374</v>
      </c>
      <c r="M122" s="15">
        <f t="shared" si="8"/>
        <v>9120.13676509093</v>
      </c>
      <c r="N122" s="56">
        <f t="shared" si="9"/>
        <v>0</v>
      </c>
      <c r="O122" s="56">
        <f t="shared" si="10"/>
        <v>6500</v>
      </c>
      <c r="P122" s="56">
        <f t="shared" si="11"/>
        <v>0</v>
      </c>
      <c r="Q122" s="43"/>
      <c r="R122" s="81"/>
      <c r="S122" s="55">
        <f t="shared" si="12"/>
        <v>0</v>
      </c>
    </row>
    <row r="123" spans="1:19" ht="13.5" thickBot="1">
      <c r="A123" s="78">
        <v>7</v>
      </c>
      <c r="B123" s="79" t="s">
        <v>239</v>
      </c>
      <c r="C123" s="80" t="s">
        <v>240</v>
      </c>
      <c r="E123" s="15">
        <v>2050.0492524102424</v>
      </c>
      <c r="F123" s="14"/>
      <c r="G123" s="42"/>
      <c r="H123" s="42"/>
      <c r="I123" s="15">
        <f t="shared" si="7"/>
        <v>2050.0492524102424</v>
      </c>
      <c r="K123" s="43"/>
      <c r="L123" s="43">
        <v>40374</v>
      </c>
      <c r="M123" s="15">
        <f t="shared" si="8"/>
        <v>2050.0492524102424</v>
      </c>
      <c r="N123" s="56">
        <f t="shared" si="9"/>
        <v>0</v>
      </c>
      <c r="O123" s="56">
        <f t="shared" si="10"/>
        <v>0</v>
      </c>
      <c r="P123" s="56">
        <f t="shared" si="11"/>
        <v>0</v>
      </c>
      <c r="Q123" s="43"/>
      <c r="R123" s="81"/>
      <c r="S123" s="55">
        <f t="shared" si="12"/>
        <v>0</v>
      </c>
    </row>
    <row r="124" spans="1:19" ht="13.5" thickBot="1">
      <c r="A124" s="78">
        <v>7</v>
      </c>
      <c r="B124" s="79" t="s">
        <v>241</v>
      </c>
      <c r="C124" s="80" t="s">
        <v>242</v>
      </c>
      <c r="E124" s="15">
        <v>2735.042564983816</v>
      </c>
      <c r="F124" s="14"/>
      <c r="G124" s="42"/>
      <c r="H124" s="42"/>
      <c r="I124" s="15">
        <f t="shared" si="7"/>
        <v>2735.042564983816</v>
      </c>
      <c r="K124" s="43"/>
      <c r="L124" s="43">
        <v>40374</v>
      </c>
      <c r="M124" s="15">
        <f t="shared" si="8"/>
        <v>2735.042564983816</v>
      </c>
      <c r="N124" s="56">
        <f t="shared" si="9"/>
        <v>0</v>
      </c>
      <c r="O124" s="56">
        <f t="shared" si="10"/>
        <v>0</v>
      </c>
      <c r="P124" s="56">
        <f t="shared" si="11"/>
        <v>0</v>
      </c>
      <c r="Q124" s="43"/>
      <c r="R124" s="81"/>
      <c r="S124" s="55">
        <f t="shared" si="12"/>
        <v>0</v>
      </c>
    </row>
    <row r="125" spans="1:19" ht="13.5" thickBot="1">
      <c r="A125" s="78">
        <v>7</v>
      </c>
      <c r="B125" s="79" t="s">
        <v>243</v>
      </c>
      <c r="C125" s="80" t="s">
        <v>244</v>
      </c>
      <c r="E125" s="15">
        <v>4183.598109528655</v>
      </c>
      <c r="F125" s="14">
        <v>8000</v>
      </c>
      <c r="G125" s="42"/>
      <c r="H125" s="42"/>
      <c r="I125" s="15">
        <f t="shared" si="7"/>
        <v>12183.598109528655</v>
      </c>
      <c r="K125" s="43"/>
      <c r="L125" s="43">
        <v>40374</v>
      </c>
      <c r="M125" s="15">
        <f t="shared" si="8"/>
        <v>12183.598109528655</v>
      </c>
      <c r="N125" s="56">
        <f t="shared" si="9"/>
        <v>8000</v>
      </c>
      <c r="O125" s="56">
        <f t="shared" si="10"/>
        <v>0</v>
      </c>
      <c r="P125" s="56">
        <f t="shared" si="11"/>
        <v>0</v>
      </c>
      <c r="Q125" s="43"/>
      <c r="R125" s="81"/>
      <c r="S125" s="55">
        <f t="shared" si="12"/>
        <v>0</v>
      </c>
    </row>
    <row r="126" spans="1:19" ht="13.5" thickBot="1">
      <c r="A126" s="78">
        <v>7</v>
      </c>
      <c r="B126" s="79" t="s">
        <v>245</v>
      </c>
      <c r="C126" s="80" t="s">
        <v>246</v>
      </c>
      <c r="E126" s="15">
        <v>2151.0517704843096</v>
      </c>
      <c r="F126" s="14"/>
      <c r="G126" s="42">
        <v>6500</v>
      </c>
      <c r="H126" s="42"/>
      <c r="I126" s="15">
        <f t="shared" si="7"/>
        <v>8651.05177048431</v>
      </c>
      <c r="K126" s="43"/>
      <c r="L126" s="43">
        <v>40374</v>
      </c>
      <c r="M126" s="15">
        <f t="shared" si="8"/>
        <v>8651.05177048431</v>
      </c>
      <c r="N126" s="56">
        <f t="shared" si="9"/>
        <v>0</v>
      </c>
      <c r="O126" s="56">
        <f t="shared" si="10"/>
        <v>6500</v>
      </c>
      <c r="P126" s="56">
        <f t="shared" si="11"/>
        <v>0</v>
      </c>
      <c r="Q126" s="43"/>
      <c r="R126" s="81"/>
      <c r="S126" s="55">
        <f t="shared" si="12"/>
        <v>0</v>
      </c>
    </row>
    <row r="127" spans="1:19" ht="13.5" thickBot="1">
      <c r="A127" s="78">
        <v>7</v>
      </c>
      <c r="B127" s="79" t="s">
        <v>247</v>
      </c>
      <c r="C127" s="80" t="s">
        <v>248</v>
      </c>
      <c r="E127" s="15">
        <v>1752.9546816270515</v>
      </c>
      <c r="F127" s="14"/>
      <c r="G127" s="42"/>
      <c r="H127" s="42"/>
      <c r="I127" s="15">
        <f t="shared" si="7"/>
        <v>1752.9546816270515</v>
      </c>
      <c r="K127" s="43"/>
      <c r="L127" s="43">
        <v>40374</v>
      </c>
      <c r="M127" s="15">
        <f t="shared" si="8"/>
        <v>1752.9546816270515</v>
      </c>
      <c r="N127" s="56">
        <f t="shared" si="9"/>
        <v>0</v>
      </c>
      <c r="O127" s="56">
        <f t="shared" si="10"/>
        <v>0</v>
      </c>
      <c r="P127" s="56">
        <f t="shared" si="11"/>
        <v>0</v>
      </c>
      <c r="Q127" s="43"/>
      <c r="R127" s="81"/>
      <c r="S127" s="55">
        <f t="shared" si="12"/>
        <v>0</v>
      </c>
    </row>
    <row r="128" spans="1:19" ht="13.5" thickBot="1">
      <c r="A128" s="78">
        <v>8</v>
      </c>
      <c r="B128" s="79" t="s">
        <v>249</v>
      </c>
      <c r="C128" s="80" t="s">
        <v>250</v>
      </c>
      <c r="E128" s="15">
        <v>5944.761478494782</v>
      </c>
      <c r="F128" s="14"/>
      <c r="G128" s="42"/>
      <c r="H128" s="42"/>
      <c r="I128" s="15">
        <f t="shared" si="7"/>
        <v>5944.761478494782</v>
      </c>
      <c r="K128" s="43"/>
      <c r="L128" s="43">
        <v>40374</v>
      </c>
      <c r="M128" s="15">
        <f t="shared" si="8"/>
        <v>5944.761478494782</v>
      </c>
      <c r="N128" s="56">
        <f t="shared" si="9"/>
        <v>0</v>
      </c>
      <c r="O128" s="56">
        <f t="shared" si="10"/>
        <v>0</v>
      </c>
      <c r="P128" s="56">
        <f t="shared" si="11"/>
        <v>0</v>
      </c>
      <c r="Q128" s="43"/>
      <c r="R128" s="81"/>
      <c r="S128" s="55">
        <f t="shared" si="12"/>
        <v>0</v>
      </c>
    </row>
    <row r="129" spans="1:19" ht="13.5" thickBot="1">
      <c r="A129" s="78">
        <v>8</v>
      </c>
      <c r="B129" s="79" t="s">
        <v>251</v>
      </c>
      <c r="C129" s="80" t="s">
        <v>252</v>
      </c>
      <c r="E129" s="15">
        <v>8945.35915621666</v>
      </c>
      <c r="F129" s="14">
        <v>14667</v>
      </c>
      <c r="G129" s="42"/>
      <c r="H129" s="42"/>
      <c r="I129" s="15">
        <f t="shared" si="7"/>
        <v>23612.359156216662</v>
      </c>
      <c r="K129" s="43"/>
      <c r="L129" s="43">
        <v>40374</v>
      </c>
      <c r="M129" s="15">
        <f t="shared" si="8"/>
        <v>23612.359156216662</v>
      </c>
      <c r="N129" s="56">
        <f t="shared" si="9"/>
        <v>14667</v>
      </c>
      <c r="O129" s="56">
        <f t="shared" si="10"/>
        <v>0</v>
      </c>
      <c r="P129" s="56">
        <f t="shared" si="11"/>
        <v>0</v>
      </c>
      <c r="Q129" s="43"/>
      <c r="R129" s="81"/>
      <c r="S129" s="55">
        <f t="shared" si="12"/>
        <v>0</v>
      </c>
    </row>
    <row r="130" spans="1:19" ht="13.5" thickBot="1">
      <c r="A130" s="78">
        <v>8</v>
      </c>
      <c r="B130" s="79" t="s">
        <v>253</v>
      </c>
      <c r="C130" s="80" t="s">
        <v>254</v>
      </c>
      <c r="E130" s="15">
        <v>4232.5216547940645</v>
      </c>
      <c r="F130" s="14"/>
      <c r="G130" s="42"/>
      <c r="H130" s="42"/>
      <c r="I130" s="15">
        <f t="shared" si="7"/>
        <v>4232.5216547940645</v>
      </c>
      <c r="K130" s="43"/>
      <c r="L130" s="43">
        <v>40374</v>
      </c>
      <c r="M130" s="15">
        <f t="shared" si="8"/>
        <v>4232.5216547940645</v>
      </c>
      <c r="N130" s="56">
        <f t="shared" si="9"/>
        <v>0</v>
      </c>
      <c r="O130" s="56">
        <f t="shared" si="10"/>
        <v>0</v>
      </c>
      <c r="P130" s="56">
        <f t="shared" si="11"/>
        <v>0</v>
      </c>
      <c r="Q130" s="43"/>
      <c r="R130" s="81"/>
      <c r="S130" s="55">
        <f t="shared" si="12"/>
        <v>0</v>
      </c>
    </row>
    <row r="131" spans="1:19" ht="13.5" thickBot="1">
      <c r="A131" s="78">
        <v>8</v>
      </c>
      <c r="B131" s="79" t="s">
        <v>255</v>
      </c>
      <c r="C131" s="80" t="s">
        <v>256</v>
      </c>
      <c r="E131" s="15">
        <v>1574.5526971082195</v>
      </c>
      <c r="F131" s="14">
        <v>2000</v>
      </c>
      <c r="G131" s="42"/>
      <c r="H131" s="42"/>
      <c r="I131" s="15">
        <f t="shared" si="7"/>
        <v>3574.5526971082195</v>
      </c>
      <c r="K131" s="43"/>
      <c r="L131" s="43">
        <v>40374</v>
      </c>
      <c r="M131" s="15">
        <f t="shared" si="8"/>
        <v>3574.5526971082195</v>
      </c>
      <c r="N131" s="56">
        <f t="shared" si="9"/>
        <v>2000</v>
      </c>
      <c r="O131" s="56">
        <f t="shared" si="10"/>
        <v>0</v>
      </c>
      <c r="P131" s="56">
        <f t="shared" si="11"/>
        <v>0</v>
      </c>
      <c r="Q131" s="43"/>
      <c r="R131" s="81"/>
      <c r="S131" s="55">
        <f t="shared" si="12"/>
        <v>0</v>
      </c>
    </row>
    <row r="132" spans="1:19" ht="13.5" thickBot="1">
      <c r="A132" s="78">
        <v>8</v>
      </c>
      <c r="B132" s="79" t="s">
        <v>257</v>
      </c>
      <c r="C132" s="80" t="s">
        <v>258</v>
      </c>
      <c r="E132" s="15">
        <v>3617.5457091008534</v>
      </c>
      <c r="F132" s="14">
        <v>14000</v>
      </c>
      <c r="G132" s="42"/>
      <c r="H132" s="42"/>
      <c r="I132" s="15">
        <f t="shared" si="7"/>
        <v>17617.545709100854</v>
      </c>
      <c r="K132" s="43"/>
      <c r="L132" s="43">
        <v>40374</v>
      </c>
      <c r="M132" s="15">
        <f t="shared" si="8"/>
        <v>17617.545709100854</v>
      </c>
      <c r="N132" s="56">
        <f t="shared" si="9"/>
        <v>14000</v>
      </c>
      <c r="O132" s="56">
        <f t="shared" si="10"/>
        <v>0</v>
      </c>
      <c r="P132" s="56">
        <f t="shared" si="11"/>
        <v>0</v>
      </c>
      <c r="Q132" s="43"/>
      <c r="R132" s="81"/>
      <c r="S132" s="55">
        <f t="shared" si="12"/>
        <v>0</v>
      </c>
    </row>
    <row r="133" spans="1:19" ht="13.5" thickBot="1">
      <c r="A133" s="78">
        <v>8</v>
      </c>
      <c r="B133" s="79" t="s">
        <v>259</v>
      </c>
      <c r="C133" s="80" t="s">
        <v>260</v>
      </c>
      <c r="E133" s="15">
        <v>3535.48626602235</v>
      </c>
      <c r="F133" s="14">
        <v>15000</v>
      </c>
      <c r="G133" s="42"/>
      <c r="H133" s="42"/>
      <c r="I133" s="15">
        <f aca="true" t="shared" si="13" ref="I133:I196">SUM(E133:H133)</f>
        <v>18535.48626602235</v>
      </c>
      <c r="K133" s="43"/>
      <c r="L133" s="43">
        <v>40374</v>
      </c>
      <c r="M133" s="15">
        <f aca="true" t="shared" si="14" ref="M133:M196">IF(L133&lt;&gt;"",I133,"")</f>
        <v>18535.48626602235</v>
      </c>
      <c r="N133" s="56">
        <f aca="true" t="shared" si="15" ref="N133:N196">IF(L133&lt;&gt;"",F133,"")</f>
        <v>15000</v>
      </c>
      <c r="O133" s="56">
        <f aca="true" t="shared" si="16" ref="O133:O196">IF(L133&lt;&gt;"",G133,"")</f>
        <v>0</v>
      </c>
      <c r="P133" s="56">
        <f aca="true" t="shared" si="17" ref="P133:P196">IF(M133&lt;&gt;"",H133,"")</f>
        <v>0</v>
      </c>
      <c r="Q133" s="43"/>
      <c r="R133" s="81"/>
      <c r="S133" s="55">
        <f t="shared" si="12"/>
        <v>0</v>
      </c>
    </row>
    <row r="134" spans="1:19" ht="13.5" thickBot="1">
      <c r="A134" s="78">
        <v>8</v>
      </c>
      <c r="B134" s="79" t="s">
        <v>261</v>
      </c>
      <c r="C134" s="80" t="s">
        <v>262</v>
      </c>
      <c r="E134" s="15">
        <v>3154.840834871806</v>
      </c>
      <c r="F134" s="14">
        <v>9000</v>
      </c>
      <c r="G134" s="42"/>
      <c r="H134" s="42"/>
      <c r="I134" s="15">
        <f t="shared" si="13"/>
        <v>12154.840834871806</v>
      </c>
      <c r="K134" s="43"/>
      <c r="L134" s="43">
        <v>40374</v>
      </c>
      <c r="M134" s="15">
        <f t="shared" si="14"/>
        <v>12154.840834871806</v>
      </c>
      <c r="N134" s="56">
        <f t="shared" si="15"/>
        <v>9000</v>
      </c>
      <c r="O134" s="56">
        <f t="shared" si="16"/>
        <v>0</v>
      </c>
      <c r="P134" s="56">
        <f t="shared" si="17"/>
        <v>0</v>
      </c>
      <c r="Q134" s="43"/>
      <c r="R134" s="81"/>
      <c r="S134" s="55">
        <f t="shared" si="12"/>
        <v>0</v>
      </c>
    </row>
    <row r="135" spans="1:19" ht="13.5" thickBot="1">
      <c r="A135" s="78">
        <v>8</v>
      </c>
      <c r="B135" s="79" t="s">
        <v>263</v>
      </c>
      <c r="C135" s="80" t="s">
        <v>264</v>
      </c>
      <c r="E135" s="15">
        <v>2605.9434005572584</v>
      </c>
      <c r="F135" s="14"/>
      <c r="G135" s="42"/>
      <c r="H135" s="42"/>
      <c r="I135" s="15">
        <f t="shared" si="13"/>
        <v>2605.9434005572584</v>
      </c>
      <c r="K135" s="43"/>
      <c r="L135" s="43">
        <v>40374</v>
      </c>
      <c r="M135" s="15">
        <f t="shared" si="14"/>
        <v>2605.9434005572584</v>
      </c>
      <c r="N135" s="56">
        <f t="shared" si="15"/>
        <v>0</v>
      </c>
      <c r="O135" s="56">
        <f t="shared" si="16"/>
        <v>0</v>
      </c>
      <c r="P135" s="56">
        <f t="shared" si="17"/>
        <v>0</v>
      </c>
      <c r="Q135" s="43"/>
      <c r="R135" s="81"/>
      <c r="S135" s="55">
        <f t="shared" si="12"/>
        <v>0</v>
      </c>
    </row>
    <row r="136" spans="1:19" ht="13.5" thickBot="1">
      <c r="A136" s="78">
        <v>8</v>
      </c>
      <c r="B136" s="79" t="s">
        <v>265</v>
      </c>
      <c r="C136" s="80" t="s">
        <v>266</v>
      </c>
      <c r="E136" s="15">
        <v>2295.358932289779</v>
      </c>
      <c r="F136" s="14"/>
      <c r="G136" s="42"/>
      <c r="H136" s="42"/>
      <c r="I136" s="15">
        <f t="shared" si="13"/>
        <v>2295.358932289779</v>
      </c>
      <c r="K136" s="43"/>
      <c r="L136" s="43">
        <v>40374</v>
      </c>
      <c r="M136" s="15">
        <f t="shared" si="14"/>
        <v>2295.358932289779</v>
      </c>
      <c r="N136" s="56">
        <f t="shared" si="15"/>
        <v>0</v>
      </c>
      <c r="O136" s="56">
        <f t="shared" si="16"/>
        <v>0</v>
      </c>
      <c r="P136" s="56">
        <f t="shared" si="17"/>
        <v>0</v>
      </c>
      <c r="Q136" s="43"/>
      <c r="R136" s="81"/>
      <c r="S136" s="55">
        <f t="shared" si="12"/>
        <v>0</v>
      </c>
    </row>
    <row r="137" spans="1:19" ht="13.5" thickBot="1">
      <c r="A137" s="78">
        <v>8</v>
      </c>
      <c r="B137" s="79" t="s">
        <v>267</v>
      </c>
      <c r="C137" s="80" t="s">
        <v>268</v>
      </c>
      <c r="E137" s="15">
        <v>2137.89793732189</v>
      </c>
      <c r="F137" s="14"/>
      <c r="G137" s="42"/>
      <c r="H137" s="42"/>
      <c r="I137" s="15">
        <f t="shared" si="13"/>
        <v>2137.89793732189</v>
      </c>
      <c r="K137" s="43"/>
      <c r="L137" s="43">
        <v>40374</v>
      </c>
      <c r="M137" s="15">
        <f t="shared" si="14"/>
        <v>2137.89793732189</v>
      </c>
      <c r="N137" s="56">
        <f t="shared" si="15"/>
        <v>0</v>
      </c>
      <c r="O137" s="56">
        <f t="shared" si="16"/>
        <v>0</v>
      </c>
      <c r="P137" s="56">
        <f t="shared" si="17"/>
        <v>0</v>
      </c>
      <c r="Q137" s="43"/>
      <c r="R137" s="81"/>
      <c r="S137" s="55">
        <f t="shared" si="12"/>
        <v>0</v>
      </c>
    </row>
    <row r="138" spans="1:19" ht="13.5" thickBot="1">
      <c r="A138" s="78">
        <v>8</v>
      </c>
      <c r="B138" s="79" t="s">
        <v>269</v>
      </c>
      <c r="C138" s="80" t="s">
        <v>270</v>
      </c>
      <c r="E138" s="15">
        <v>4899.991081226356</v>
      </c>
      <c r="F138" s="14">
        <v>10000</v>
      </c>
      <c r="G138" s="42">
        <v>6500</v>
      </c>
      <c r="H138" s="42"/>
      <c r="I138" s="15">
        <f t="shared" si="13"/>
        <v>21399.991081226355</v>
      </c>
      <c r="K138" s="43"/>
      <c r="L138" s="43">
        <v>40374</v>
      </c>
      <c r="M138" s="15">
        <f t="shared" si="14"/>
        <v>21399.991081226355</v>
      </c>
      <c r="N138" s="56">
        <f t="shared" si="15"/>
        <v>10000</v>
      </c>
      <c r="O138" s="56">
        <f t="shared" si="16"/>
        <v>6500</v>
      </c>
      <c r="P138" s="56">
        <f t="shared" si="17"/>
        <v>0</v>
      </c>
      <c r="Q138" s="43"/>
      <c r="R138" s="81"/>
      <c r="S138" s="55">
        <f t="shared" si="12"/>
        <v>0</v>
      </c>
    </row>
    <row r="139" spans="1:19" ht="13.5" thickBot="1">
      <c r="A139" s="78">
        <v>8</v>
      </c>
      <c r="B139" s="79" t="s">
        <v>271</v>
      </c>
      <c r="C139" s="80" t="s">
        <v>272</v>
      </c>
      <c r="E139" s="15">
        <v>2573.695366820548</v>
      </c>
      <c r="F139" s="14"/>
      <c r="G139" s="42"/>
      <c r="H139" s="42"/>
      <c r="I139" s="15">
        <f t="shared" si="13"/>
        <v>2573.695366820548</v>
      </c>
      <c r="K139" s="43"/>
      <c r="L139" s="43">
        <v>40374</v>
      </c>
      <c r="M139" s="15">
        <f t="shared" si="14"/>
        <v>2573.695366820548</v>
      </c>
      <c r="N139" s="56">
        <f t="shared" si="15"/>
        <v>0</v>
      </c>
      <c r="O139" s="56">
        <f t="shared" si="16"/>
        <v>0</v>
      </c>
      <c r="P139" s="56">
        <f t="shared" si="17"/>
        <v>0</v>
      </c>
      <c r="Q139" s="43"/>
      <c r="R139" s="81"/>
      <c r="S139" s="55">
        <f t="shared" si="12"/>
        <v>0</v>
      </c>
    </row>
    <row r="140" spans="1:19" ht="13.5" thickBot="1">
      <c r="A140" s="78">
        <v>8</v>
      </c>
      <c r="B140" s="79" t="s">
        <v>273</v>
      </c>
      <c r="C140" s="80" t="s">
        <v>274</v>
      </c>
      <c r="E140" s="15">
        <v>2594.9766915262967</v>
      </c>
      <c r="F140" s="14"/>
      <c r="G140" s="42"/>
      <c r="H140" s="42"/>
      <c r="I140" s="15">
        <f t="shared" si="13"/>
        <v>2594.9766915262967</v>
      </c>
      <c r="K140" s="43"/>
      <c r="L140" s="43">
        <v>40374</v>
      </c>
      <c r="M140" s="15">
        <f t="shared" si="14"/>
        <v>2594.9766915262967</v>
      </c>
      <c r="N140" s="56">
        <f t="shared" si="15"/>
        <v>0</v>
      </c>
      <c r="O140" s="56">
        <f t="shared" si="16"/>
        <v>0</v>
      </c>
      <c r="P140" s="56">
        <f t="shared" si="17"/>
        <v>0</v>
      </c>
      <c r="Q140" s="43"/>
      <c r="R140" s="81"/>
      <c r="S140" s="55">
        <f t="shared" si="12"/>
        <v>0</v>
      </c>
    </row>
    <row r="141" spans="1:19" ht="13.5" thickBot="1">
      <c r="A141" s="78">
        <v>8</v>
      </c>
      <c r="B141" s="79" t="s">
        <v>275</v>
      </c>
      <c r="C141" s="80" t="s">
        <v>276</v>
      </c>
      <c r="E141" s="15">
        <v>2452.6360640249272</v>
      </c>
      <c r="F141" s="14"/>
      <c r="G141" s="42"/>
      <c r="H141" s="42"/>
      <c r="I141" s="15">
        <f t="shared" si="13"/>
        <v>2452.6360640249272</v>
      </c>
      <c r="K141" s="43"/>
      <c r="L141" s="43">
        <v>40374</v>
      </c>
      <c r="M141" s="15">
        <f t="shared" si="14"/>
        <v>2452.6360640249272</v>
      </c>
      <c r="N141" s="56">
        <f t="shared" si="15"/>
        <v>0</v>
      </c>
      <c r="O141" s="56">
        <f t="shared" si="16"/>
        <v>0</v>
      </c>
      <c r="P141" s="56">
        <f t="shared" si="17"/>
        <v>0</v>
      </c>
      <c r="Q141" s="43"/>
      <c r="R141" s="81"/>
      <c r="S141" s="55">
        <f t="shared" si="12"/>
        <v>0</v>
      </c>
    </row>
    <row r="142" spans="1:19" ht="13.5" thickBot="1">
      <c r="A142" s="78">
        <v>8</v>
      </c>
      <c r="B142" s="79" t="s">
        <v>277</v>
      </c>
      <c r="C142" s="80" t="s">
        <v>278</v>
      </c>
      <c r="E142" s="15">
        <v>2526.372195824464</v>
      </c>
      <c r="F142" s="14">
        <v>7000</v>
      </c>
      <c r="G142" s="42"/>
      <c r="H142" s="42"/>
      <c r="I142" s="15">
        <f t="shared" si="13"/>
        <v>9526.372195824464</v>
      </c>
      <c r="K142" s="43"/>
      <c r="L142" s="43">
        <v>40374</v>
      </c>
      <c r="M142" s="15">
        <f t="shared" si="14"/>
        <v>9526.372195824464</v>
      </c>
      <c r="N142" s="56">
        <f t="shared" si="15"/>
        <v>7000</v>
      </c>
      <c r="O142" s="56">
        <f t="shared" si="16"/>
        <v>0</v>
      </c>
      <c r="P142" s="56">
        <f t="shared" si="17"/>
        <v>0</v>
      </c>
      <c r="Q142" s="43"/>
      <c r="R142" s="81"/>
      <c r="S142" s="55">
        <f t="shared" si="12"/>
        <v>0</v>
      </c>
    </row>
    <row r="143" spans="1:19" ht="13.5" thickBot="1">
      <c r="A143" s="78">
        <v>8</v>
      </c>
      <c r="B143" s="79" t="s">
        <v>279</v>
      </c>
      <c r="C143" s="80" t="s">
        <v>280</v>
      </c>
      <c r="E143" s="15">
        <v>2931.4037600574025</v>
      </c>
      <c r="F143" s="14"/>
      <c r="G143" s="42"/>
      <c r="H143" s="42"/>
      <c r="I143" s="15">
        <f t="shared" si="13"/>
        <v>2931.4037600574025</v>
      </c>
      <c r="K143" s="43"/>
      <c r="L143" s="43">
        <v>40374</v>
      </c>
      <c r="M143" s="15">
        <f t="shared" si="14"/>
        <v>2931.4037600574025</v>
      </c>
      <c r="N143" s="56">
        <f t="shared" si="15"/>
        <v>0</v>
      </c>
      <c r="O143" s="56">
        <f t="shared" si="16"/>
        <v>0</v>
      </c>
      <c r="P143" s="56">
        <f t="shared" si="17"/>
        <v>0</v>
      </c>
      <c r="Q143" s="43"/>
      <c r="R143" s="81"/>
      <c r="S143" s="55">
        <f t="shared" si="12"/>
        <v>0</v>
      </c>
    </row>
    <row r="144" spans="1:19" ht="13.5" thickBot="1">
      <c r="A144" s="78">
        <v>8</v>
      </c>
      <c r="B144" s="79" t="s">
        <v>281</v>
      </c>
      <c r="C144" s="80" t="s">
        <v>282</v>
      </c>
      <c r="E144" s="15">
        <v>2871.82883005925</v>
      </c>
      <c r="F144" s="14"/>
      <c r="G144" s="42"/>
      <c r="H144" s="42"/>
      <c r="I144" s="15">
        <f t="shared" si="13"/>
        <v>2871.82883005925</v>
      </c>
      <c r="K144" s="43"/>
      <c r="L144" s="43">
        <v>40374</v>
      </c>
      <c r="M144" s="15">
        <f t="shared" si="14"/>
        <v>2871.82883005925</v>
      </c>
      <c r="N144" s="56">
        <f t="shared" si="15"/>
        <v>0</v>
      </c>
      <c r="O144" s="56">
        <f t="shared" si="16"/>
        <v>0</v>
      </c>
      <c r="P144" s="56">
        <f t="shared" si="17"/>
        <v>0</v>
      </c>
      <c r="Q144" s="43"/>
      <c r="R144" s="81"/>
      <c r="S144" s="55">
        <f t="shared" si="12"/>
        <v>0</v>
      </c>
    </row>
    <row r="145" spans="1:20" s="104" customFormat="1" ht="13.5" thickBot="1">
      <c r="A145" s="112">
        <v>8</v>
      </c>
      <c r="B145" s="113" t="s">
        <v>283</v>
      </c>
      <c r="C145" s="114" t="s">
        <v>284</v>
      </c>
      <c r="D145" s="100"/>
      <c r="E145" s="101">
        <v>5960.078189335894</v>
      </c>
      <c r="F145" s="102">
        <v>17000</v>
      </c>
      <c r="G145" s="103"/>
      <c r="H145" s="103"/>
      <c r="I145" s="132">
        <f t="shared" si="13"/>
        <v>22960.078189335894</v>
      </c>
      <c r="J145" s="1"/>
      <c r="K145" s="43"/>
      <c r="L145" s="43">
        <v>40374</v>
      </c>
      <c r="M145" s="101">
        <f t="shared" si="14"/>
        <v>22960.078189335894</v>
      </c>
      <c r="N145" s="106">
        <f t="shared" si="15"/>
        <v>17000</v>
      </c>
      <c r="O145" s="106">
        <f t="shared" si="16"/>
        <v>0</v>
      </c>
      <c r="P145" s="106">
        <f t="shared" si="17"/>
        <v>0</v>
      </c>
      <c r="Q145" s="105"/>
      <c r="R145" s="116">
        <f>SUM(I114:I145)</f>
        <v>283648.80451813416</v>
      </c>
      <c r="S145" s="110">
        <f t="shared" si="12"/>
        <v>0</v>
      </c>
      <c r="T145" s="111">
        <f>SUM(S114:S145)</f>
        <v>0</v>
      </c>
    </row>
    <row r="146" spans="1:19" ht="13.5" thickBot="1">
      <c r="A146" s="16">
        <v>9</v>
      </c>
      <c r="B146" s="96" t="s">
        <v>285</v>
      </c>
      <c r="C146" s="17" t="s">
        <v>286</v>
      </c>
      <c r="E146" s="15">
        <v>2480.023989429328</v>
      </c>
      <c r="F146" s="14">
        <v>0</v>
      </c>
      <c r="G146" s="42"/>
      <c r="H146" s="42"/>
      <c r="I146" s="15">
        <f t="shared" si="13"/>
        <v>2480.023989429328</v>
      </c>
      <c r="K146" s="43"/>
      <c r="L146" s="43">
        <v>40455</v>
      </c>
      <c r="M146" s="15">
        <f t="shared" si="14"/>
        <v>2480.023989429328</v>
      </c>
      <c r="N146" s="56">
        <f t="shared" si="15"/>
        <v>0</v>
      </c>
      <c r="O146" s="56">
        <f t="shared" si="16"/>
        <v>0</v>
      </c>
      <c r="P146" s="56">
        <f t="shared" si="17"/>
        <v>0</v>
      </c>
      <c r="Q146" s="91" t="s">
        <v>1087</v>
      </c>
      <c r="R146" s="81"/>
      <c r="S146" s="55">
        <f t="shared" si="12"/>
        <v>0</v>
      </c>
    </row>
    <row r="147" spans="1:19" ht="13.5" thickBot="1">
      <c r="A147" s="16">
        <v>9</v>
      </c>
      <c r="B147" s="12" t="s">
        <v>287</v>
      </c>
      <c r="C147" s="17" t="s">
        <v>288</v>
      </c>
      <c r="E147" s="15">
        <v>4445.603209576576</v>
      </c>
      <c r="F147" s="14">
        <v>9000</v>
      </c>
      <c r="G147" s="42"/>
      <c r="H147" s="42"/>
      <c r="I147" s="15">
        <f t="shared" si="13"/>
        <v>13445.603209576577</v>
      </c>
      <c r="K147" s="43"/>
      <c r="L147" s="43">
        <v>40470</v>
      </c>
      <c r="M147" s="15">
        <f t="shared" si="14"/>
        <v>13445.603209576577</v>
      </c>
      <c r="N147" s="56">
        <f t="shared" si="15"/>
        <v>9000</v>
      </c>
      <c r="O147" s="56">
        <f t="shared" si="16"/>
        <v>0</v>
      </c>
      <c r="P147" s="56">
        <f t="shared" si="17"/>
        <v>0</v>
      </c>
      <c r="Q147" s="43" t="s">
        <v>1076</v>
      </c>
      <c r="R147" s="81"/>
      <c r="S147" s="55">
        <f t="shared" si="12"/>
        <v>0</v>
      </c>
    </row>
    <row r="148" spans="1:19" ht="13.5" thickBot="1">
      <c r="A148" s="16">
        <v>9</v>
      </c>
      <c r="B148" s="12" t="s">
        <v>289</v>
      </c>
      <c r="C148" s="17" t="s">
        <v>290</v>
      </c>
      <c r="E148" s="15">
        <v>7542.575228360867</v>
      </c>
      <c r="F148" s="14">
        <v>19000</v>
      </c>
      <c r="G148" s="42"/>
      <c r="H148" s="42"/>
      <c r="I148" s="15">
        <f t="shared" si="13"/>
        <v>26542.575228360867</v>
      </c>
      <c r="K148" s="43"/>
      <c r="L148" s="43">
        <v>40455</v>
      </c>
      <c r="M148" s="15">
        <f t="shared" si="14"/>
        <v>26542.575228360867</v>
      </c>
      <c r="N148" s="56">
        <f t="shared" si="15"/>
        <v>19000</v>
      </c>
      <c r="O148" s="56">
        <f t="shared" si="16"/>
        <v>0</v>
      </c>
      <c r="P148" s="56">
        <f t="shared" si="17"/>
        <v>0</v>
      </c>
      <c r="Q148" s="91" t="s">
        <v>1071</v>
      </c>
      <c r="R148" s="81"/>
      <c r="S148" s="55">
        <f t="shared" si="12"/>
        <v>0</v>
      </c>
    </row>
    <row r="149" spans="1:19" ht="13.5" thickBot="1">
      <c r="A149" s="16">
        <v>9</v>
      </c>
      <c r="B149" s="12" t="s">
        <v>291</v>
      </c>
      <c r="C149" s="17" t="s">
        <v>292</v>
      </c>
      <c r="E149" s="15">
        <v>1770.338754955927</v>
      </c>
      <c r="F149" s="14"/>
      <c r="G149" s="42"/>
      <c r="H149" s="42"/>
      <c r="I149" s="15">
        <f t="shared" si="13"/>
        <v>1770.338754955927</v>
      </c>
      <c r="K149" s="43"/>
      <c r="L149" s="43">
        <v>40455</v>
      </c>
      <c r="M149" s="15">
        <f t="shared" si="14"/>
        <v>1770.338754955927</v>
      </c>
      <c r="N149" s="56">
        <f t="shared" si="15"/>
        <v>0</v>
      </c>
      <c r="O149" s="56">
        <f t="shared" si="16"/>
        <v>0</v>
      </c>
      <c r="P149" s="56">
        <f t="shared" si="17"/>
        <v>0</v>
      </c>
      <c r="Q149" s="91" t="s">
        <v>1071</v>
      </c>
      <c r="R149" s="81"/>
      <c r="S149" s="55">
        <f t="shared" si="12"/>
        <v>0</v>
      </c>
    </row>
    <row r="150" spans="1:19" ht="13.5" thickBot="1">
      <c r="A150" s="16">
        <v>9</v>
      </c>
      <c r="B150" s="12" t="s">
        <v>293</v>
      </c>
      <c r="C150" s="17" t="s">
        <v>294</v>
      </c>
      <c r="E150" s="15">
        <v>1795.0291957056625</v>
      </c>
      <c r="F150" s="14">
        <v>30000</v>
      </c>
      <c r="G150" s="42"/>
      <c r="H150" s="42"/>
      <c r="I150" s="15">
        <f t="shared" si="13"/>
        <v>31795.02919570566</v>
      </c>
      <c r="K150" s="43"/>
      <c r="L150" s="43">
        <v>40470</v>
      </c>
      <c r="M150" s="15">
        <f t="shared" si="14"/>
        <v>31795.02919570566</v>
      </c>
      <c r="N150" s="56">
        <f t="shared" si="15"/>
        <v>30000</v>
      </c>
      <c r="O150" s="56">
        <f t="shared" si="16"/>
        <v>0</v>
      </c>
      <c r="P150" s="56">
        <f t="shared" si="17"/>
        <v>0</v>
      </c>
      <c r="Q150" s="91" t="s">
        <v>1076</v>
      </c>
      <c r="R150" s="81"/>
      <c r="S150" s="55">
        <f t="shared" si="12"/>
        <v>0</v>
      </c>
    </row>
    <row r="151" spans="1:19" ht="13.5" thickBot="1">
      <c r="A151" s="16">
        <v>9</v>
      </c>
      <c r="B151" s="12" t="s">
        <v>295</v>
      </c>
      <c r="C151" s="17" t="s">
        <v>296</v>
      </c>
      <c r="E151" s="15">
        <v>2534.0181461063453</v>
      </c>
      <c r="F151" s="14"/>
      <c r="G151" s="42"/>
      <c r="H151" s="42"/>
      <c r="I151" s="15">
        <f t="shared" si="13"/>
        <v>2534.0181461063453</v>
      </c>
      <c r="K151" s="43"/>
      <c r="L151" s="43">
        <v>40455</v>
      </c>
      <c r="M151" s="15">
        <f t="shared" si="14"/>
        <v>2534.0181461063453</v>
      </c>
      <c r="N151" s="56">
        <f t="shared" si="15"/>
        <v>0</v>
      </c>
      <c r="O151" s="56">
        <f t="shared" si="16"/>
        <v>0</v>
      </c>
      <c r="P151" s="56">
        <f t="shared" si="17"/>
        <v>0</v>
      </c>
      <c r="Q151" s="91" t="s">
        <v>1071</v>
      </c>
      <c r="R151" s="81"/>
      <c r="S151" s="55">
        <f t="shared" si="12"/>
        <v>0</v>
      </c>
    </row>
    <row r="152" spans="1:19" ht="13.5" thickBot="1">
      <c r="A152" s="16">
        <v>9</v>
      </c>
      <c r="B152" s="12" t="s">
        <v>297</v>
      </c>
      <c r="C152" s="17" t="s">
        <v>298</v>
      </c>
      <c r="E152" s="15">
        <v>2618.11708994488</v>
      </c>
      <c r="F152" s="14"/>
      <c r="G152" s="42"/>
      <c r="H152" s="42"/>
      <c r="I152" s="15">
        <f t="shared" si="13"/>
        <v>2618.11708994488</v>
      </c>
      <c r="K152" s="43"/>
      <c r="L152" s="43">
        <v>40455</v>
      </c>
      <c r="M152" s="15">
        <f t="shared" si="14"/>
        <v>2618.11708994488</v>
      </c>
      <c r="N152" s="56">
        <f t="shared" si="15"/>
        <v>0</v>
      </c>
      <c r="O152" s="56">
        <f t="shared" si="16"/>
        <v>0</v>
      </c>
      <c r="P152" s="56">
        <f t="shared" si="17"/>
        <v>0</v>
      </c>
      <c r="Q152" s="91" t="s">
        <v>1071</v>
      </c>
      <c r="R152" s="81"/>
      <c r="S152" s="55">
        <f t="shared" si="12"/>
        <v>0</v>
      </c>
    </row>
    <row r="153" spans="1:19" ht="13.5" thickBot="1">
      <c r="A153" s="16">
        <v>9</v>
      </c>
      <c r="B153" s="12" t="s">
        <v>299</v>
      </c>
      <c r="C153" s="17" t="s">
        <v>300</v>
      </c>
      <c r="E153" s="15">
        <v>2873.5875599719884</v>
      </c>
      <c r="F153" s="14">
        <v>9000</v>
      </c>
      <c r="G153" s="42"/>
      <c r="H153" s="42"/>
      <c r="I153" s="15">
        <f t="shared" si="13"/>
        <v>11873.587559971988</v>
      </c>
      <c r="K153" s="43"/>
      <c r="L153" s="43">
        <v>40455</v>
      </c>
      <c r="M153" s="15">
        <f t="shared" si="14"/>
        <v>11873.587559971988</v>
      </c>
      <c r="N153" s="56">
        <f t="shared" si="15"/>
        <v>9000</v>
      </c>
      <c r="O153" s="56">
        <f t="shared" si="16"/>
        <v>0</v>
      </c>
      <c r="P153" s="56">
        <f t="shared" si="17"/>
        <v>0</v>
      </c>
      <c r="Q153" s="91" t="s">
        <v>1071</v>
      </c>
      <c r="R153" s="81"/>
      <c r="S153" s="55">
        <f t="shared" si="12"/>
        <v>0</v>
      </c>
    </row>
    <row r="154" spans="1:19" ht="13.5" thickBot="1">
      <c r="A154" s="16">
        <v>9</v>
      </c>
      <c r="B154" s="12" t="s">
        <v>301</v>
      </c>
      <c r="C154" s="17" t="s">
        <v>302</v>
      </c>
      <c r="E154" s="15">
        <v>2548.8226722262243</v>
      </c>
      <c r="F154" s="14">
        <v>8000</v>
      </c>
      <c r="G154" s="42"/>
      <c r="H154" s="42"/>
      <c r="I154" s="15">
        <f t="shared" si="13"/>
        <v>10548.822672226224</v>
      </c>
      <c r="K154" s="43"/>
      <c r="L154" s="43">
        <v>40455</v>
      </c>
      <c r="M154" s="15">
        <f t="shared" si="14"/>
        <v>10548.822672226224</v>
      </c>
      <c r="N154" s="56">
        <f t="shared" si="15"/>
        <v>8000</v>
      </c>
      <c r="O154" s="56">
        <f t="shared" si="16"/>
        <v>0</v>
      </c>
      <c r="P154" s="56">
        <f t="shared" si="17"/>
        <v>0</v>
      </c>
      <c r="Q154" s="91" t="s">
        <v>1071</v>
      </c>
      <c r="R154" s="81"/>
      <c r="S154" s="55">
        <f t="shared" si="12"/>
        <v>0</v>
      </c>
    </row>
    <row r="155" spans="1:19" ht="13.5" thickBot="1">
      <c r="A155" s="16">
        <v>9</v>
      </c>
      <c r="B155" s="12" t="s">
        <v>303</v>
      </c>
      <c r="C155" s="17" t="s">
        <v>304</v>
      </c>
      <c r="E155" s="15">
        <v>2759.042272517737</v>
      </c>
      <c r="F155" s="14"/>
      <c r="G155" s="42"/>
      <c r="H155" s="42"/>
      <c r="I155" s="15">
        <f t="shared" si="13"/>
        <v>2759.042272517737</v>
      </c>
      <c r="K155" s="43"/>
      <c r="L155" s="43">
        <v>40455</v>
      </c>
      <c r="M155" s="15">
        <f t="shared" si="14"/>
        <v>2759.042272517737</v>
      </c>
      <c r="N155" s="56">
        <f t="shared" si="15"/>
        <v>0</v>
      </c>
      <c r="O155" s="56">
        <f t="shared" si="16"/>
        <v>0</v>
      </c>
      <c r="P155" s="56">
        <f t="shared" si="17"/>
        <v>0</v>
      </c>
      <c r="Q155" s="91" t="s">
        <v>1071</v>
      </c>
      <c r="R155" s="81"/>
      <c r="S155" s="55">
        <f t="shared" si="12"/>
        <v>0</v>
      </c>
    </row>
    <row r="156" spans="1:19" ht="13.5" thickBot="1">
      <c r="A156" s="16">
        <v>9</v>
      </c>
      <c r="B156" s="12" t="s">
        <v>305</v>
      </c>
      <c r="C156" s="17" t="s">
        <v>306</v>
      </c>
      <c r="E156" s="15">
        <v>1462.1744151695523</v>
      </c>
      <c r="F156" s="14">
        <v>5000</v>
      </c>
      <c r="G156" s="42"/>
      <c r="H156" s="42"/>
      <c r="I156" s="15">
        <f t="shared" si="13"/>
        <v>6462.174415169552</v>
      </c>
      <c r="K156" s="43"/>
      <c r="L156" s="43">
        <v>40470</v>
      </c>
      <c r="M156" s="15">
        <f t="shared" si="14"/>
        <v>6462.174415169552</v>
      </c>
      <c r="N156" s="56">
        <f t="shared" si="15"/>
        <v>5000</v>
      </c>
      <c r="O156" s="56">
        <f t="shared" si="16"/>
        <v>0</v>
      </c>
      <c r="P156" s="56">
        <f t="shared" si="17"/>
        <v>0</v>
      </c>
      <c r="Q156" s="91" t="s">
        <v>1076</v>
      </c>
      <c r="R156" s="81"/>
      <c r="S156" s="55">
        <f t="shared" si="12"/>
        <v>0</v>
      </c>
    </row>
    <row r="157" spans="1:19" ht="13.5" thickBot="1">
      <c r="A157" s="16">
        <v>9</v>
      </c>
      <c r="B157" s="12" t="s">
        <v>307</v>
      </c>
      <c r="C157" s="17" t="s">
        <v>308</v>
      </c>
      <c r="E157" s="15">
        <v>2304.653136530489</v>
      </c>
      <c r="F157" s="14"/>
      <c r="G157" s="42"/>
      <c r="H157" s="42"/>
      <c r="I157" s="15">
        <f t="shared" si="13"/>
        <v>2304.653136530489</v>
      </c>
      <c r="K157" s="43"/>
      <c r="L157" s="43">
        <v>40470</v>
      </c>
      <c r="M157" s="15">
        <f t="shared" si="14"/>
        <v>2304.653136530489</v>
      </c>
      <c r="N157" s="56">
        <f t="shared" si="15"/>
        <v>0</v>
      </c>
      <c r="O157" s="56">
        <f t="shared" si="16"/>
        <v>0</v>
      </c>
      <c r="P157" s="56">
        <f t="shared" si="17"/>
        <v>0</v>
      </c>
      <c r="Q157" s="91" t="s">
        <v>1076</v>
      </c>
      <c r="R157" s="81"/>
      <c r="S157" s="55">
        <f t="shared" si="12"/>
        <v>0</v>
      </c>
    </row>
    <row r="158" spans="1:19" ht="13.5" thickBot="1">
      <c r="A158" s="16">
        <v>9</v>
      </c>
      <c r="B158" s="12" t="s">
        <v>309</v>
      </c>
      <c r="C158" s="17" t="s">
        <v>310</v>
      </c>
      <c r="E158" s="15">
        <v>2879.5570097431687</v>
      </c>
      <c r="F158" s="14"/>
      <c r="G158" s="42"/>
      <c r="H158" s="42"/>
      <c r="I158" s="15">
        <f t="shared" si="13"/>
        <v>2879.5570097431687</v>
      </c>
      <c r="K158" s="43"/>
      <c r="L158" s="43">
        <v>40470</v>
      </c>
      <c r="M158" s="15">
        <f t="shared" si="14"/>
        <v>2879.5570097431687</v>
      </c>
      <c r="N158" s="56">
        <f t="shared" si="15"/>
        <v>0</v>
      </c>
      <c r="O158" s="56">
        <f t="shared" si="16"/>
        <v>0</v>
      </c>
      <c r="P158" s="56">
        <f t="shared" si="17"/>
        <v>0</v>
      </c>
      <c r="Q158" s="91" t="s">
        <v>1076</v>
      </c>
      <c r="R158" s="81"/>
      <c r="S158" s="55">
        <f t="shared" si="12"/>
        <v>0</v>
      </c>
    </row>
    <row r="159" spans="1:19" ht="13.5" thickBot="1">
      <c r="A159" s="16">
        <v>9</v>
      </c>
      <c r="B159" s="12" t="s">
        <v>311</v>
      </c>
      <c r="C159" s="17" t="s">
        <v>312</v>
      </c>
      <c r="E159" s="15">
        <v>2940.3903906396627</v>
      </c>
      <c r="F159" s="14"/>
      <c r="G159" s="42"/>
      <c r="H159" s="42"/>
      <c r="I159" s="15">
        <f t="shared" si="13"/>
        <v>2940.3903906396627</v>
      </c>
      <c r="K159" s="43"/>
      <c r="L159" s="43">
        <v>40455</v>
      </c>
      <c r="M159" s="15">
        <f t="shared" si="14"/>
        <v>2940.3903906396627</v>
      </c>
      <c r="N159" s="56">
        <f t="shared" si="15"/>
        <v>0</v>
      </c>
      <c r="O159" s="56">
        <f t="shared" si="16"/>
        <v>0</v>
      </c>
      <c r="P159" s="56">
        <f t="shared" si="17"/>
        <v>0</v>
      </c>
      <c r="Q159" s="91" t="s">
        <v>1071</v>
      </c>
      <c r="R159" s="81"/>
      <c r="S159" s="55">
        <f t="shared" si="12"/>
        <v>0</v>
      </c>
    </row>
    <row r="160" spans="1:19" ht="13.5" thickBot="1">
      <c r="A160" s="16">
        <v>9</v>
      </c>
      <c r="B160" s="12" t="s">
        <v>313</v>
      </c>
      <c r="C160" s="17" t="s">
        <v>314</v>
      </c>
      <c r="E160" s="15">
        <v>3089.462091989523</v>
      </c>
      <c r="F160" s="14">
        <v>7000</v>
      </c>
      <c r="G160" s="42"/>
      <c r="H160" s="42"/>
      <c r="I160" s="15">
        <f t="shared" si="13"/>
        <v>10089.462091989522</v>
      </c>
      <c r="K160" s="43"/>
      <c r="L160" s="43">
        <v>40455</v>
      </c>
      <c r="M160" s="15">
        <f t="shared" si="14"/>
        <v>10089.462091989522</v>
      </c>
      <c r="N160" s="56">
        <f t="shared" si="15"/>
        <v>7000</v>
      </c>
      <c r="O160" s="56">
        <f t="shared" si="16"/>
        <v>0</v>
      </c>
      <c r="P160" s="56">
        <f t="shared" si="17"/>
        <v>0</v>
      </c>
      <c r="Q160" s="91" t="s">
        <v>1071</v>
      </c>
      <c r="R160" s="81"/>
      <c r="S160" s="55">
        <f t="shared" si="12"/>
        <v>0</v>
      </c>
    </row>
    <row r="161" spans="1:19" ht="13.5" thickBot="1">
      <c r="A161" s="16">
        <v>10</v>
      </c>
      <c r="B161" s="12" t="s">
        <v>315</v>
      </c>
      <c r="C161" s="17" t="s">
        <v>316</v>
      </c>
      <c r="E161" s="15">
        <v>11463.395122344715</v>
      </c>
      <c r="F161" s="14">
        <v>26000</v>
      </c>
      <c r="G161" s="42"/>
      <c r="H161" s="42"/>
      <c r="I161" s="15">
        <f t="shared" si="13"/>
        <v>37463.395122344715</v>
      </c>
      <c r="K161" s="43"/>
      <c r="L161" s="43">
        <v>40430</v>
      </c>
      <c r="M161" s="15">
        <f t="shared" si="14"/>
        <v>37463.395122344715</v>
      </c>
      <c r="N161" s="56">
        <f t="shared" si="15"/>
        <v>26000</v>
      </c>
      <c r="O161" s="56">
        <f t="shared" si="16"/>
        <v>0</v>
      </c>
      <c r="P161" s="56">
        <f t="shared" si="17"/>
        <v>0</v>
      </c>
      <c r="Q161" s="43" t="s">
        <v>1071</v>
      </c>
      <c r="R161" s="81"/>
      <c r="S161" s="55">
        <f t="shared" si="12"/>
        <v>0</v>
      </c>
    </row>
    <row r="162" spans="1:19" ht="13.5" thickBot="1">
      <c r="A162" s="16">
        <v>10</v>
      </c>
      <c r="B162" s="12" t="s">
        <v>317</v>
      </c>
      <c r="C162" s="17" t="s">
        <v>318</v>
      </c>
      <c r="E162" s="15">
        <v>3453.0362453621033</v>
      </c>
      <c r="F162" s="14">
        <v>2000</v>
      </c>
      <c r="G162" s="42">
        <v>6500</v>
      </c>
      <c r="H162" s="42"/>
      <c r="I162" s="15">
        <f t="shared" si="13"/>
        <v>11953.036245362104</v>
      </c>
      <c r="K162" s="43"/>
      <c r="L162" s="43">
        <v>40442</v>
      </c>
      <c r="M162" s="15">
        <f t="shared" si="14"/>
        <v>11953.036245362104</v>
      </c>
      <c r="N162" s="56">
        <f t="shared" si="15"/>
        <v>2000</v>
      </c>
      <c r="O162" s="56">
        <f t="shared" si="16"/>
        <v>6500</v>
      </c>
      <c r="P162" s="56">
        <f t="shared" si="17"/>
        <v>0</v>
      </c>
      <c r="Q162" s="91" t="s">
        <v>1076</v>
      </c>
      <c r="R162" s="81"/>
      <c r="S162" s="55">
        <f t="shared" si="12"/>
        <v>0</v>
      </c>
    </row>
    <row r="163" spans="1:19" ht="13.5" thickBot="1">
      <c r="A163" s="16">
        <v>10</v>
      </c>
      <c r="B163" s="12" t="s">
        <v>319</v>
      </c>
      <c r="C163" s="17" t="s">
        <v>320</v>
      </c>
      <c r="E163" s="15">
        <v>3073.9667619532747</v>
      </c>
      <c r="F163" s="14"/>
      <c r="G163" s="42"/>
      <c r="H163" s="42"/>
      <c r="I163" s="15">
        <f t="shared" si="13"/>
        <v>3073.9667619532747</v>
      </c>
      <c r="K163" s="43"/>
      <c r="L163" s="43">
        <v>40430</v>
      </c>
      <c r="M163" s="15">
        <f t="shared" si="14"/>
        <v>3073.9667619532747</v>
      </c>
      <c r="N163" s="56">
        <f t="shared" si="15"/>
        <v>0</v>
      </c>
      <c r="O163" s="56">
        <f t="shared" si="16"/>
        <v>0</v>
      </c>
      <c r="P163" s="56">
        <f t="shared" si="17"/>
        <v>0</v>
      </c>
      <c r="Q163" s="43" t="s">
        <v>1071</v>
      </c>
      <c r="R163" s="81"/>
      <c r="S163" s="55">
        <f t="shared" si="12"/>
        <v>0</v>
      </c>
    </row>
    <row r="164" spans="1:19" ht="13.5" thickBot="1">
      <c r="A164" s="16">
        <v>10</v>
      </c>
      <c r="B164" s="12" t="s">
        <v>321</v>
      </c>
      <c r="C164" s="17" t="s">
        <v>322</v>
      </c>
      <c r="E164" s="15">
        <v>3161.5823464639957</v>
      </c>
      <c r="F164" s="14">
        <v>8000</v>
      </c>
      <c r="G164" s="42"/>
      <c r="H164" s="42"/>
      <c r="I164" s="15">
        <f t="shared" si="13"/>
        <v>11161.582346463996</v>
      </c>
      <c r="K164" s="43"/>
      <c r="L164" s="43">
        <v>40430</v>
      </c>
      <c r="M164" s="15">
        <f t="shared" si="14"/>
        <v>11161.582346463996</v>
      </c>
      <c r="N164" s="56">
        <f t="shared" si="15"/>
        <v>8000</v>
      </c>
      <c r="O164" s="56">
        <f t="shared" si="16"/>
        <v>0</v>
      </c>
      <c r="P164" s="56">
        <f t="shared" si="17"/>
        <v>0</v>
      </c>
      <c r="Q164" s="43" t="s">
        <v>1071</v>
      </c>
      <c r="R164" s="81"/>
      <c r="S164" s="55">
        <f t="shared" si="12"/>
        <v>0</v>
      </c>
    </row>
    <row r="165" spans="1:19" ht="13.5" thickBot="1">
      <c r="A165" s="16">
        <v>10</v>
      </c>
      <c r="B165" s="12" t="s">
        <v>323</v>
      </c>
      <c r="C165" s="17" t="s">
        <v>324</v>
      </c>
      <c r="E165" s="15">
        <v>3190.260140616797</v>
      </c>
      <c r="F165" s="14"/>
      <c r="G165" s="42"/>
      <c r="H165" s="42"/>
      <c r="I165" s="15">
        <f t="shared" si="13"/>
        <v>3190.260140616797</v>
      </c>
      <c r="K165" s="43"/>
      <c r="L165" s="43">
        <v>40430</v>
      </c>
      <c r="M165" s="15">
        <f t="shared" si="14"/>
        <v>3190.260140616797</v>
      </c>
      <c r="N165" s="56">
        <f t="shared" si="15"/>
        <v>0</v>
      </c>
      <c r="O165" s="56">
        <f t="shared" si="16"/>
        <v>0</v>
      </c>
      <c r="P165" s="56">
        <f t="shared" si="17"/>
        <v>0</v>
      </c>
      <c r="Q165" s="43" t="s">
        <v>1071</v>
      </c>
      <c r="R165" s="81"/>
      <c r="S165" s="55">
        <f t="shared" si="12"/>
        <v>0</v>
      </c>
    </row>
    <row r="166" spans="1:19" ht="13.5" thickBot="1">
      <c r="A166" s="16">
        <v>10</v>
      </c>
      <c r="B166" s="12" t="s">
        <v>325</v>
      </c>
      <c r="C166" s="17" t="s">
        <v>326</v>
      </c>
      <c r="E166" s="15">
        <v>2042.811549878508</v>
      </c>
      <c r="F166" s="14">
        <v>7000</v>
      </c>
      <c r="G166" s="42"/>
      <c r="H166" s="42"/>
      <c r="I166" s="15">
        <f t="shared" si="13"/>
        <v>9042.811549878508</v>
      </c>
      <c r="K166" s="43"/>
      <c r="L166" s="43">
        <v>40430</v>
      </c>
      <c r="M166" s="15">
        <f t="shared" si="14"/>
        <v>9042.811549878508</v>
      </c>
      <c r="N166" s="56">
        <f t="shared" si="15"/>
        <v>7000</v>
      </c>
      <c r="O166" s="56">
        <f t="shared" si="16"/>
        <v>0</v>
      </c>
      <c r="P166" s="56">
        <f t="shared" si="17"/>
        <v>0</v>
      </c>
      <c r="Q166" s="43" t="s">
        <v>1071</v>
      </c>
      <c r="R166" s="81"/>
      <c r="S166" s="55">
        <f t="shared" si="12"/>
        <v>0</v>
      </c>
    </row>
    <row r="167" spans="1:19" ht="13.5" thickBot="1">
      <c r="A167" s="16">
        <v>10</v>
      </c>
      <c r="B167" s="12" t="s">
        <v>327</v>
      </c>
      <c r="C167" s="17" t="s">
        <v>328</v>
      </c>
      <c r="E167" s="15">
        <v>2855.2183363033505</v>
      </c>
      <c r="F167" s="14">
        <v>3000</v>
      </c>
      <c r="G167" s="42"/>
      <c r="H167" s="42"/>
      <c r="I167" s="15">
        <f t="shared" si="13"/>
        <v>5855.218336303351</v>
      </c>
      <c r="K167" s="43"/>
      <c r="L167" s="43">
        <v>40442</v>
      </c>
      <c r="M167" s="15">
        <f t="shared" si="14"/>
        <v>5855.218336303351</v>
      </c>
      <c r="N167" s="56">
        <f t="shared" si="15"/>
        <v>3000</v>
      </c>
      <c r="O167" s="56">
        <f t="shared" si="16"/>
        <v>0</v>
      </c>
      <c r="P167" s="56">
        <f t="shared" si="17"/>
        <v>0</v>
      </c>
      <c r="Q167" s="91" t="s">
        <v>1076</v>
      </c>
      <c r="R167" s="81"/>
      <c r="S167" s="55">
        <f t="shared" si="12"/>
        <v>0</v>
      </c>
    </row>
    <row r="168" spans="1:19" ht="13.5" thickBot="1">
      <c r="A168" s="16">
        <v>10</v>
      </c>
      <c r="B168" s="12" t="s">
        <v>329</v>
      </c>
      <c r="C168" s="17" t="s">
        <v>330</v>
      </c>
      <c r="E168" s="15">
        <v>1842.1930336683008</v>
      </c>
      <c r="F168" s="14"/>
      <c r="G168" s="42"/>
      <c r="H168" s="42"/>
      <c r="I168" s="15">
        <f t="shared" si="13"/>
        <v>1842.1930336683008</v>
      </c>
      <c r="K168" s="43"/>
      <c r="L168" s="43">
        <v>40430</v>
      </c>
      <c r="M168" s="15">
        <f t="shared" si="14"/>
        <v>1842.1930336683008</v>
      </c>
      <c r="N168" s="56">
        <f t="shared" si="15"/>
        <v>0</v>
      </c>
      <c r="O168" s="56">
        <f t="shared" si="16"/>
        <v>0</v>
      </c>
      <c r="P168" s="56">
        <f t="shared" si="17"/>
        <v>0</v>
      </c>
      <c r="Q168" s="43" t="s">
        <v>1071</v>
      </c>
      <c r="R168" s="81"/>
      <c r="S168" s="55">
        <f t="shared" si="12"/>
        <v>0</v>
      </c>
    </row>
    <row r="169" spans="1:19" ht="13.5" thickBot="1">
      <c r="A169" s="16">
        <v>10</v>
      </c>
      <c r="B169" s="12" t="s">
        <v>331</v>
      </c>
      <c r="C169" s="17" t="s">
        <v>332</v>
      </c>
      <c r="E169" s="15">
        <v>2373.1999360390987</v>
      </c>
      <c r="F169" s="14">
        <v>3000</v>
      </c>
      <c r="G169" s="42"/>
      <c r="H169" s="42"/>
      <c r="I169" s="15">
        <f t="shared" si="13"/>
        <v>5373.199936039098</v>
      </c>
      <c r="K169" s="43"/>
      <c r="L169" s="43">
        <v>40430</v>
      </c>
      <c r="M169" s="15">
        <f t="shared" si="14"/>
        <v>5373.199936039098</v>
      </c>
      <c r="N169" s="56">
        <f t="shared" si="15"/>
        <v>3000</v>
      </c>
      <c r="O169" s="56">
        <f t="shared" si="16"/>
        <v>0</v>
      </c>
      <c r="P169" s="56">
        <f t="shared" si="17"/>
        <v>0</v>
      </c>
      <c r="Q169" s="43" t="s">
        <v>1071</v>
      </c>
      <c r="R169" s="81"/>
      <c r="S169" s="55">
        <f t="shared" si="12"/>
        <v>0</v>
      </c>
    </row>
    <row r="170" spans="1:19" ht="13.5" thickBot="1">
      <c r="A170" s="16">
        <v>10</v>
      </c>
      <c r="B170" s="12" t="s">
        <v>333</v>
      </c>
      <c r="C170" s="17" t="s">
        <v>334</v>
      </c>
      <c r="E170" s="15">
        <v>1537.065574019291</v>
      </c>
      <c r="F170" s="14">
        <v>2000</v>
      </c>
      <c r="G170" s="42"/>
      <c r="H170" s="42"/>
      <c r="I170" s="15">
        <f t="shared" si="13"/>
        <v>3537.065574019291</v>
      </c>
      <c r="K170" s="43"/>
      <c r="L170" s="43">
        <v>40430</v>
      </c>
      <c r="M170" s="15">
        <f t="shared" si="14"/>
        <v>3537.065574019291</v>
      </c>
      <c r="N170" s="56">
        <f t="shared" si="15"/>
        <v>2000</v>
      </c>
      <c r="O170" s="56">
        <f t="shared" si="16"/>
        <v>0</v>
      </c>
      <c r="P170" s="56">
        <f t="shared" si="17"/>
        <v>0</v>
      </c>
      <c r="Q170" s="43" t="s">
        <v>1071</v>
      </c>
      <c r="R170" s="81"/>
      <c r="S170" s="55">
        <f t="shared" si="12"/>
        <v>0</v>
      </c>
    </row>
    <row r="171" spans="1:19" ht="13.5" thickBot="1">
      <c r="A171" s="16">
        <v>10</v>
      </c>
      <c r="B171" s="12" t="s">
        <v>335</v>
      </c>
      <c r="C171" s="17" t="s">
        <v>336</v>
      </c>
      <c r="E171" s="15">
        <v>2329.0200115804987</v>
      </c>
      <c r="F171" s="14">
        <v>2000</v>
      </c>
      <c r="G171" s="42"/>
      <c r="H171" s="42"/>
      <c r="I171" s="15">
        <f t="shared" si="13"/>
        <v>4329.020011580498</v>
      </c>
      <c r="K171" s="43"/>
      <c r="L171" s="43">
        <v>40430</v>
      </c>
      <c r="M171" s="15">
        <f t="shared" si="14"/>
        <v>4329.020011580498</v>
      </c>
      <c r="N171" s="56">
        <f t="shared" si="15"/>
        <v>2000</v>
      </c>
      <c r="O171" s="56">
        <f t="shared" si="16"/>
        <v>0</v>
      </c>
      <c r="P171" s="56">
        <f t="shared" si="17"/>
        <v>0</v>
      </c>
      <c r="Q171" s="43" t="s">
        <v>1071</v>
      </c>
      <c r="R171" s="81"/>
      <c r="S171" s="55">
        <f t="shared" si="12"/>
        <v>0</v>
      </c>
    </row>
    <row r="172" spans="1:19" ht="13.5" thickBot="1">
      <c r="A172" s="16">
        <v>10</v>
      </c>
      <c r="B172" s="12" t="s">
        <v>337</v>
      </c>
      <c r="C172" s="17" t="s">
        <v>338</v>
      </c>
      <c r="E172" s="15">
        <v>2831.389725977895</v>
      </c>
      <c r="F172" s="14"/>
      <c r="G172" s="42"/>
      <c r="H172" s="42"/>
      <c r="I172" s="15">
        <f t="shared" si="13"/>
        <v>2831.389725977895</v>
      </c>
      <c r="K172" s="43"/>
      <c r="L172" s="43">
        <v>40442</v>
      </c>
      <c r="M172" s="15">
        <f t="shared" si="14"/>
        <v>2831.389725977895</v>
      </c>
      <c r="N172" s="56">
        <f t="shared" si="15"/>
        <v>0</v>
      </c>
      <c r="O172" s="56">
        <f t="shared" si="16"/>
        <v>0</v>
      </c>
      <c r="P172" s="56">
        <f t="shared" si="17"/>
        <v>0</v>
      </c>
      <c r="Q172" s="91" t="s">
        <v>1076</v>
      </c>
      <c r="R172" s="81"/>
      <c r="S172" s="55">
        <f t="shared" si="12"/>
        <v>0</v>
      </c>
    </row>
    <row r="173" spans="1:19" ht="13.5" thickBot="1">
      <c r="A173" s="16">
        <v>10</v>
      </c>
      <c r="B173" s="12" t="s">
        <v>339</v>
      </c>
      <c r="C173" s="17" t="s">
        <v>340</v>
      </c>
      <c r="E173" s="15">
        <v>1878.924211051088</v>
      </c>
      <c r="F173" s="14"/>
      <c r="G173" s="42"/>
      <c r="H173" s="42"/>
      <c r="I173" s="15">
        <f t="shared" si="13"/>
        <v>1878.924211051088</v>
      </c>
      <c r="K173" s="43"/>
      <c r="L173" s="43">
        <v>40442</v>
      </c>
      <c r="M173" s="15">
        <f t="shared" si="14"/>
        <v>1878.924211051088</v>
      </c>
      <c r="N173" s="56">
        <f t="shared" si="15"/>
        <v>0</v>
      </c>
      <c r="O173" s="56">
        <f t="shared" si="16"/>
        <v>0</v>
      </c>
      <c r="P173" s="56">
        <f t="shared" si="17"/>
        <v>0</v>
      </c>
      <c r="Q173" s="91" t="s">
        <v>1076</v>
      </c>
      <c r="R173" s="81"/>
      <c r="S173" s="55">
        <f aca="true" t="shared" si="18" ref="S173:S236">IF(K173&gt;0,ROUND(I173,0),0)</f>
        <v>0</v>
      </c>
    </row>
    <row r="174" spans="1:19" ht="13.5" thickBot="1">
      <c r="A174" s="16">
        <v>10</v>
      </c>
      <c r="B174" s="12" t="s">
        <v>341</v>
      </c>
      <c r="C174" s="17" t="s">
        <v>342</v>
      </c>
      <c r="E174" s="15">
        <v>3259.9154636186204</v>
      </c>
      <c r="F174" s="14">
        <v>4000</v>
      </c>
      <c r="G174" s="42"/>
      <c r="H174" s="42"/>
      <c r="I174" s="15">
        <f t="shared" si="13"/>
        <v>7259.91546361862</v>
      </c>
      <c r="K174" s="43"/>
      <c r="L174" s="43">
        <v>40430</v>
      </c>
      <c r="M174" s="15">
        <f t="shared" si="14"/>
        <v>7259.91546361862</v>
      </c>
      <c r="N174" s="56">
        <f t="shared" si="15"/>
        <v>4000</v>
      </c>
      <c r="O174" s="56">
        <f t="shared" si="16"/>
        <v>0</v>
      </c>
      <c r="P174" s="56">
        <f t="shared" si="17"/>
        <v>0</v>
      </c>
      <c r="Q174" s="43" t="s">
        <v>1071</v>
      </c>
      <c r="R174" s="81"/>
      <c r="S174" s="55">
        <f t="shared" si="18"/>
        <v>0</v>
      </c>
    </row>
    <row r="175" spans="1:19" s="104" customFormat="1" ht="13.5" thickBot="1">
      <c r="A175" s="97">
        <v>10</v>
      </c>
      <c r="B175" s="98" t="s">
        <v>343</v>
      </c>
      <c r="C175" s="99" t="s">
        <v>344</v>
      </c>
      <c r="D175" s="100"/>
      <c r="E175" s="101">
        <v>3454.4671338631297</v>
      </c>
      <c r="F175" s="102">
        <v>9000</v>
      </c>
      <c r="G175" s="103"/>
      <c r="H175" s="103"/>
      <c r="I175" s="132">
        <f t="shared" si="13"/>
        <v>12454.46713386313</v>
      </c>
      <c r="K175" s="105"/>
      <c r="L175" s="105">
        <v>40430</v>
      </c>
      <c r="M175" s="101">
        <f t="shared" si="14"/>
        <v>12454.46713386313</v>
      </c>
      <c r="N175" s="106">
        <f t="shared" si="15"/>
        <v>9000</v>
      </c>
      <c r="O175" s="106">
        <f t="shared" si="16"/>
        <v>0</v>
      </c>
      <c r="P175" s="106">
        <f t="shared" si="17"/>
        <v>0</v>
      </c>
      <c r="Q175" s="43" t="s">
        <v>1071</v>
      </c>
      <c r="R175" s="116">
        <f>SUM(I146:I175)</f>
        <v>252289.84075560854</v>
      </c>
      <c r="S175" s="110">
        <f t="shared" si="18"/>
        <v>0</v>
      </c>
    </row>
    <row r="176" spans="1:19" ht="13.5" thickBot="1">
      <c r="A176" s="78">
        <v>11</v>
      </c>
      <c r="B176" s="109" t="s">
        <v>345</v>
      </c>
      <c r="C176" s="80" t="s">
        <v>346</v>
      </c>
      <c r="E176" s="15">
        <v>3684.8595641935626</v>
      </c>
      <c r="F176" s="14">
        <v>11000</v>
      </c>
      <c r="G176" s="42"/>
      <c r="H176" s="42"/>
      <c r="I176" s="15">
        <f t="shared" si="13"/>
        <v>14684.859564193563</v>
      </c>
      <c r="K176" s="43"/>
      <c r="L176" s="43">
        <v>40445</v>
      </c>
      <c r="M176" s="15">
        <f t="shared" si="14"/>
        <v>14684.859564193563</v>
      </c>
      <c r="N176" s="56">
        <f t="shared" si="15"/>
        <v>11000</v>
      </c>
      <c r="O176" s="56">
        <f t="shared" si="16"/>
        <v>0</v>
      </c>
      <c r="P176" s="56">
        <f t="shared" si="17"/>
        <v>0</v>
      </c>
      <c r="Q176" s="43"/>
      <c r="R176" s="81"/>
      <c r="S176" s="55">
        <f t="shared" si="18"/>
        <v>0</v>
      </c>
    </row>
    <row r="177" spans="1:19" ht="13.5" thickBot="1">
      <c r="A177" s="78">
        <v>11</v>
      </c>
      <c r="B177" s="79" t="s">
        <v>347</v>
      </c>
      <c r="C177" s="80" t="s">
        <v>348</v>
      </c>
      <c r="E177" s="15">
        <v>9823.806647893985</v>
      </c>
      <c r="F177" s="14">
        <v>12000</v>
      </c>
      <c r="G177" s="42"/>
      <c r="H177" s="42"/>
      <c r="I177" s="15">
        <f t="shared" si="13"/>
        <v>21823.806647893987</v>
      </c>
      <c r="K177" s="43"/>
      <c r="L177" s="43">
        <v>40445</v>
      </c>
      <c r="M177" s="15">
        <f t="shared" si="14"/>
        <v>21823.806647893987</v>
      </c>
      <c r="N177" s="56">
        <f t="shared" si="15"/>
        <v>12000</v>
      </c>
      <c r="O177" s="56">
        <f t="shared" si="16"/>
        <v>0</v>
      </c>
      <c r="P177" s="56">
        <f t="shared" si="17"/>
        <v>0</v>
      </c>
      <c r="Q177" s="43"/>
      <c r="R177" s="81"/>
      <c r="S177" s="55">
        <f t="shared" si="18"/>
        <v>0</v>
      </c>
    </row>
    <row r="178" spans="1:19" ht="13.5" thickBot="1">
      <c r="A178" s="78">
        <v>11</v>
      </c>
      <c r="B178" s="79" t="s">
        <v>349</v>
      </c>
      <c r="C178" s="80" t="s">
        <v>350</v>
      </c>
      <c r="E178" s="15">
        <v>15686.969273755312</v>
      </c>
      <c r="F178" s="14">
        <v>18000</v>
      </c>
      <c r="G178" s="42"/>
      <c r="H178" s="42"/>
      <c r="I178" s="15">
        <f t="shared" si="13"/>
        <v>33686.96927375531</v>
      </c>
      <c r="K178" s="43"/>
      <c r="L178" s="43">
        <v>40464</v>
      </c>
      <c r="M178" s="15">
        <f t="shared" si="14"/>
        <v>33686.96927375531</v>
      </c>
      <c r="N178" s="56">
        <f t="shared" si="15"/>
        <v>18000</v>
      </c>
      <c r="O178" s="56">
        <f t="shared" si="16"/>
        <v>0</v>
      </c>
      <c r="P178" s="56">
        <f t="shared" si="17"/>
        <v>0</v>
      </c>
      <c r="Q178" s="150" t="s">
        <v>1086</v>
      </c>
      <c r="R178" s="81"/>
      <c r="S178" s="55">
        <f t="shared" si="18"/>
        <v>0</v>
      </c>
    </row>
    <row r="179" spans="1:19" ht="13.5" thickBot="1">
      <c r="A179" s="78">
        <v>11</v>
      </c>
      <c r="B179" s="79" t="s">
        <v>351</v>
      </c>
      <c r="C179" s="80" t="s">
        <v>352</v>
      </c>
      <c r="E179" s="15">
        <v>5325.017038645152</v>
      </c>
      <c r="F179" s="14"/>
      <c r="G179" s="42"/>
      <c r="H179" s="42"/>
      <c r="I179" s="15">
        <f t="shared" si="13"/>
        <v>5325.017038645152</v>
      </c>
      <c r="K179" s="43"/>
      <c r="L179" s="43">
        <v>40465</v>
      </c>
      <c r="M179" s="15">
        <f t="shared" si="14"/>
        <v>5325.017038645152</v>
      </c>
      <c r="N179" s="56">
        <f t="shared" si="15"/>
        <v>0</v>
      </c>
      <c r="O179" s="56">
        <f t="shared" si="16"/>
        <v>0</v>
      </c>
      <c r="P179" s="56">
        <f t="shared" si="17"/>
        <v>0</v>
      </c>
      <c r="Q179" s="43"/>
      <c r="R179" s="81"/>
      <c r="S179" s="55">
        <f t="shared" si="18"/>
        <v>0</v>
      </c>
    </row>
    <row r="180" spans="1:19" ht="13.5" thickBot="1">
      <c r="A180" s="78">
        <v>11</v>
      </c>
      <c r="B180" s="79" t="s">
        <v>353</v>
      </c>
      <c r="C180" s="80" t="s">
        <v>354</v>
      </c>
      <c r="E180" s="15">
        <v>1911.285850233655</v>
      </c>
      <c r="F180" s="14"/>
      <c r="G180" s="42"/>
      <c r="H180" s="42"/>
      <c r="I180" s="15">
        <f t="shared" si="13"/>
        <v>1911.285850233655</v>
      </c>
      <c r="K180" s="43"/>
      <c r="L180" s="43">
        <v>40445</v>
      </c>
      <c r="M180" s="15">
        <f t="shared" si="14"/>
        <v>1911.285850233655</v>
      </c>
      <c r="N180" s="56">
        <f t="shared" si="15"/>
        <v>0</v>
      </c>
      <c r="O180" s="56">
        <f t="shared" si="16"/>
        <v>0</v>
      </c>
      <c r="P180" s="56">
        <f t="shared" si="17"/>
        <v>0</v>
      </c>
      <c r="Q180" s="43"/>
      <c r="R180" s="81"/>
      <c r="S180" s="55">
        <f t="shared" si="18"/>
        <v>0</v>
      </c>
    </row>
    <row r="181" spans="1:19" ht="13.5" thickBot="1">
      <c r="A181" s="78">
        <v>11</v>
      </c>
      <c r="B181" s="79" t="s">
        <v>355</v>
      </c>
      <c r="C181" s="80" t="s">
        <v>356</v>
      </c>
      <c r="E181" s="15">
        <v>1977.8060484437185</v>
      </c>
      <c r="F181" s="14"/>
      <c r="G181" s="42">
        <v>6500</v>
      </c>
      <c r="H181" s="42"/>
      <c r="I181" s="15">
        <f t="shared" si="13"/>
        <v>8477.80604844372</v>
      </c>
      <c r="K181" s="43"/>
      <c r="L181" s="43">
        <v>40445</v>
      </c>
      <c r="M181" s="15">
        <f t="shared" si="14"/>
        <v>8477.80604844372</v>
      </c>
      <c r="N181" s="56">
        <f t="shared" si="15"/>
        <v>0</v>
      </c>
      <c r="O181" s="56">
        <f t="shared" si="16"/>
        <v>6500</v>
      </c>
      <c r="P181" s="56">
        <f t="shared" si="17"/>
        <v>0</v>
      </c>
      <c r="Q181" s="43"/>
      <c r="R181" s="81"/>
      <c r="S181" s="55">
        <f t="shared" si="18"/>
        <v>0</v>
      </c>
    </row>
    <row r="182" spans="1:19" ht="13.5" thickBot="1">
      <c r="A182" s="78">
        <v>11</v>
      </c>
      <c r="B182" s="79" t="s">
        <v>357</v>
      </c>
      <c r="C182" s="80" t="s">
        <v>358</v>
      </c>
      <c r="E182" s="15">
        <v>2192.2563263711395</v>
      </c>
      <c r="F182" s="14"/>
      <c r="G182" s="42">
        <v>18671</v>
      </c>
      <c r="H182" s="42"/>
      <c r="I182" s="15">
        <f t="shared" si="13"/>
        <v>20863.256326371138</v>
      </c>
      <c r="K182" s="43"/>
      <c r="L182" s="43">
        <v>40445</v>
      </c>
      <c r="M182" s="15">
        <f t="shared" si="14"/>
        <v>20863.256326371138</v>
      </c>
      <c r="N182" s="56">
        <f t="shared" si="15"/>
        <v>0</v>
      </c>
      <c r="O182" s="56">
        <f t="shared" si="16"/>
        <v>18671</v>
      </c>
      <c r="P182" s="56">
        <f t="shared" si="17"/>
        <v>0</v>
      </c>
      <c r="Q182" s="43"/>
      <c r="R182" s="81"/>
      <c r="S182" s="55">
        <f t="shared" si="18"/>
        <v>0</v>
      </c>
    </row>
    <row r="183" spans="1:19" ht="13.5" thickBot="1">
      <c r="A183" s="78">
        <v>11</v>
      </c>
      <c r="B183" s="79" t="s">
        <v>359</v>
      </c>
      <c r="C183" s="80" t="s">
        <v>360</v>
      </c>
      <c r="E183" s="15">
        <v>3707.5534514767346</v>
      </c>
      <c r="F183" s="14">
        <v>6000</v>
      </c>
      <c r="G183" s="42">
        <v>6500</v>
      </c>
      <c r="H183" s="42"/>
      <c r="I183" s="15">
        <f t="shared" si="13"/>
        <v>16207.553451476735</v>
      </c>
      <c r="K183" s="43"/>
      <c r="L183" s="43">
        <v>40465</v>
      </c>
      <c r="M183" s="15">
        <f t="shared" si="14"/>
        <v>16207.553451476735</v>
      </c>
      <c r="N183" s="56">
        <f t="shared" si="15"/>
        <v>6000</v>
      </c>
      <c r="O183" s="56">
        <f t="shared" si="16"/>
        <v>6500</v>
      </c>
      <c r="P183" s="56">
        <f t="shared" si="17"/>
        <v>0</v>
      </c>
      <c r="Q183" s="43"/>
      <c r="R183" s="81"/>
      <c r="S183" s="55">
        <f t="shared" si="18"/>
        <v>0</v>
      </c>
    </row>
    <row r="184" spans="1:19" ht="13.5" thickBot="1">
      <c r="A184" s="78">
        <v>11</v>
      </c>
      <c r="B184" s="79" t="s">
        <v>361</v>
      </c>
      <c r="C184" s="80" t="s">
        <v>362</v>
      </c>
      <c r="E184" s="15">
        <v>3553.0453343634176</v>
      </c>
      <c r="F184" s="14"/>
      <c r="G184" s="42"/>
      <c r="H184" s="42"/>
      <c r="I184" s="15">
        <f t="shared" si="13"/>
        <v>3553.0453343634176</v>
      </c>
      <c r="K184" s="43"/>
      <c r="L184" s="43">
        <v>40445</v>
      </c>
      <c r="M184" s="15">
        <f t="shared" si="14"/>
        <v>3553.0453343634176</v>
      </c>
      <c r="N184" s="56">
        <f t="shared" si="15"/>
        <v>0</v>
      </c>
      <c r="O184" s="56">
        <f t="shared" si="16"/>
        <v>0</v>
      </c>
      <c r="P184" s="56">
        <f t="shared" si="17"/>
        <v>0</v>
      </c>
      <c r="Q184" s="43"/>
      <c r="R184" s="81"/>
      <c r="S184" s="55">
        <f t="shared" si="18"/>
        <v>0</v>
      </c>
    </row>
    <row r="185" spans="1:19" ht="13.5" thickBot="1">
      <c r="A185" s="78">
        <v>11</v>
      </c>
      <c r="B185" s="79" t="s">
        <v>363</v>
      </c>
      <c r="C185" s="80" t="s">
        <v>364</v>
      </c>
      <c r="E185" s="15">
        <v>3349.8319942713915</v>
      </c>
      <c r="F185" s="14"/>
      <c r="G185" s="42"/>
      <c r="H185" s="42"/>
      <c r="I185" s="15">
        <f t="shared" si="13"/>
        <v>3349.8319942713915</v>
      </c>
      <c r="K185" s="43"/>
      <c r="L185" s="43">
        <v>40465</v>
      </c>
      <c r="M185" s="15">
        <f t="shared" si="14"/>
        <v>3349.8319942713915</v>
      </c>
      <c r="N185" s="56">
        <f t="shared" si="15"/>
        <v>0</v>
      </c>
      <c r="O185" s="56">
        <f t="shared" si="16"/>
        <v>0</v>
      </c>
      <c r="P185" s="56">
        <f t="shared" si="17"/>
        <v>0</v>
      </c>
      <c r="Q185" s="43"/>
      <c r="R185" s="81"/>
      <c r="S185" s="55">
        <f t="shared" si="18"/>
        <v>0</v>
      </c>
    </row>
    <row r="186" spans="1:19" ht="13.5" thickBot="1">
      <c r="A186" s="78">
        <v>11</v>
      </c>
      <c r="B186" s="79" t="s">
        <v>365</v>
      </c>
      <c r="C186" s="80" t="s">
        <v>366</v>
      </c>
      <c r="E186" s="15">
        <v>3193.241627812223</v>
      </c>
      <c r="F186" s="14">
        <v>13000</v>
      </c>
      <c r="G186" s="42"/>
      <c r="H186" s="42"/>
      <c r="I186" s="15">
        <f t="shared" si="13"/>
        <v>16193.241627812224</v>
      </c>
      <c r="K186" s="43"/>
      <c r="L186" s="43">
        <v>40465</v>
      </c>
      <c r="M186" s="15">
        <f t="shared" si="14"/>
        <v>16193.241627812224</v>
      </c>
      <c r="N186" s="56">
        <f t="shared" si="15"/>
        <v>13000</v>
      </c>
      <c r="O186" s="56">
        <f t="shared" si="16"/>
        <v>0</v>
      </c>
      <c r="P186" s="56">
        <f t="shared" si="17"/>
        <v>0</v>
      </c>
      <c r="Q186" s="43"/>
      <c r="R186" s="81"/>
      <c r="S186" s="55">
        <f t="shared" si="18"/>
        <v>0</v>
      </c>
    </row>
    <row r="187" spans="1:19" ht="13.5" thickBot="1">
      <c r="A187" s="78">
        <v>11</v>
      </c>
      <c r="B187" s="79" t="s">
        <v>367</v>
      </c>
      <c r="C187" s="80" t="s">
        <v>368</v>
      </c>
      <c r="E187" s="15">
        <v>4154.567587152144</v>
      </c>
      <c r="F187" s="14">
        <v>12000</v>
      </c>
      <c r="G187" s="42"/>
      <c r="H187" s="42"/>
      <c r="I187" s="15">
        <f t="shared" si="13"/>
        <v>16154.567587152145</v>
      </c>
      <c r="K187" s="43"/>
      <c r="L187" s="43">
        <v>40465</v>
      </c>
      <c r="M187" s="15">
        <f t="shared" si="14"/>
        <v>16154.567587152145</v>
      </c>
      <c r="N187" s="56">
        <f t="shared" si="15"/>
        <v>12000</v>
      </c>
      <c r="O187" s="56">
        <f t="shared" si="16"/>
        <v>0</v>
      </c>
      <c r="P187" s="56">
        <f t="shared" si="17"/>
        <v>0</v>
      </c>
      <c r="Q187" s="43"/>
      <c r="R187" s="81"/>
      <c r="S187" s="55">
        <f t="shared" si="18"/>
        <v>0</v>
      </c>
    </row>
    <row r="188" spans="1:19" ht="13.5" thickBot="1">
      <c r="A188" s="78">
        <v>11</v>
      </c>
      <c r="B188" s="79" t="s">
        <v>369</v>
      </c>
      <c r="C188" s="80" t="s">
        <v>370</v>
      </c>
      <c r="E188" s="15">
        <v>2281.5220815599496</v>
      </c>
      <c r="F188" s="14">
        <v>6000</v>
      </c>
      <c r="G188" s="42"/>
      <c r="H188" s="42"/>
      <c r="I188" s="15">
        <f t="shared" si="13"/>
        <v>8281.52208155995</v>
      </c>
      <c r="K188" s="43"/>
      <c r="L188" s="43">
        <v>40445</v>
      </c>
      <c r="M188" s="15">
        <f t="shared" si="14"/>
        <v>8281.52208155995</v>
      </c>
      <c r="N188" s="56">
        <f t="shared" si="15"/>
        <v>6000</v>
      </c>
      <c r="O188" s="56">
        <f t="shared" si="16"/>
        <v>0</v>
      </c>
      <c r="P188" s="56">
        <f t="shared" si="17"/>
        <v>0</v>
      </c>
      <c r="Q188" s="43"/>
      <c r="R188" s="81"/>
      <c r="S188" s="55">
        <f t="shared" si="18"/>
        <v>0</v>
      </c>
    </row>
    <row r="189" spans="1:19" ht="13.5" thickBot="1">
      <c r="A189" s="78">
        <v>11</v>
      </c>
      <c r="B189" s="79" t="s">
        <v>371</v>
      </c>
      <c r="C189" s="80" t="s">
        <v>372</v>
      </c>
      <c r="E189" s="15">
        <v>2153.988232326162</v>
      </c>
      <c r="F189" s="14"/>
      <c r="G189" s="42">
        <v>6500</v>
      </c>
      <c r="H189" s="42"/>
      <c r="I189" s="15">
        <f t="shared" si="13"/>
        <v>8653.988232326163</v>
      </c>
      <c r="K189" s="43"/>
      <c r="L189" s="43">
        <v>40445</v>
      </c>
      <c r="M189" s="15">
        <f t="shared" si="14"/>
        <v>8653.988232326163</v>
      </c>
      <c r="N189" s="56">
        <f t="shared" si="15"/>
        <v>0</v>
      </c>
      <c r="O189" s="56">
        <f t="shared" si="16"/>
        <v>6500</v>
      </c>
      <c r="P189" s="56">
        <f t="shared" si="17"/>
        <v>0</v>
      </c>
      <c r="Q189" s="43"/>
      <c r="R189" s="81"/>
      <c r="S189" s="55">
        <f t="shared" si="18"/>
        <v>0</v>
      </c>
    </row>
    <row r="190" spans="1:19" ht="13.5" thickBot="1">
      <c r="A190" s="78">
        <v>11</v>
      </c>
      <c r="B190" s="79" t="s">
        <v>373</v>
      </c>
      <c r="C190" s="80" t="s">
        <v>374</v>
      </c>
      <c r="E190" s="15">
        <v>3075.9514687422325</v>
      </c>
      <c r="F190" s="14"/>
      <c r="G190" s="42"/>
      <c r="H190" s="42"/>
      <c r="I190" s="15">
        <f t="shared" si="13"/>
        <v>3075.9514687422325</v>
      </c>
      <c r="K190" s="43"/>
      <c r="L190" s="43">
        <v>40465</v>
      </c>
      <c r="M190" s="15">
        <f t="shared" si="14"/>
        <v>3075.9514687422325</v>
      </c>
      <c r="N190" s="56">
        <f t="shared" si="15"/>
        <v>0</v>
      </c>
      <c r="O190" s="56">
        <f t="shared" si="16"/>
        <v>0</v>
      </c>
      <c r="P190" s="56">
        <f t="shared" si="17"/>
        <v>0</v>
      </c>
      <c r="Q190" s="43"/>
      <c r="R190" s="81"/>
      <c r="S190" s="55">
        <f t="shared" si="18"/>
        <v>0</v>
      </c>
    </row>
    <row r="191" spans="1:19" ht="13.5" thickBot="1">
      <c r="A191" s="78">
        <v>11</v>
      </c>
      <c r="B191" s="79" t="s">
        <v>375</v>
      </c>
      <c r="C191" s="80" t="s">
        <v>376</v>
      </c>
      <c r="E191" s="15">
        <v>2983.611670284543</v>
      </c>
      <c r="F191" s="14"/>
      <c r="G191" s="42"/>
      <c r="H191" s="42"/>
      <c r="I191" s="15">
        <f t="shared" si="13"/>
        <v>2983.611670284543</v>
      </c>
      <c r="K191" s="43"/>
      <c r="L191" s="43">
        <v>40445</v>
      </c>
      <c r="M191" s="15">
        <f t="shared" si="14"/>
        <v>2983.611670284543</v>
      </c>
      <c r="N191" s="56">
        <f t="shared" si="15"/>
        <v>0</v>
      </c>
      <c r="O191" s="56">
        <f t="shared" si="16"/>
        <v>0</v>
      </c>
      <c r="P191" s="56">
        <f t="shared" si="17"/>
        <v>0</v>
      </c>
      <c r="Q191" s="43"/>
      <c r="R191" s="81"/>
      <c r="S191" s="55">
        <f t="shared" si="18"/>
        <v>0</v>
      </c>
    </row>
    <row r="192" spans="1:19" ht="13.5" thickBot="1">
      <c r="A192" s="78">
        <v>11</v>
      </c>
      <c r="B192" s="79" t="s">
        <v>377</v>
      </c>
      <c r="C192" s="80" t="s">
        <v>378</v>
      </c>
      <c r="E192" s="15">
        <v>4117.358329969364</v>
      </c>
      <c r="F192" s="14">
        <v>22000</v>
      </c>
      <c r="G192" s="42"/>
      <c r="H192" s="42"/>
      <c r="I192" s="15">
        <f t="shared" si="13"/>
        <v>26117.358329969364</v>
      </c>
      <c r="K192" s="43"/>
      <c r="L192" s="43">
        <v>40445</v>
      </c>
      <c r="M192" s="15">
        <f t="shared" si="14"/>
        <v>26117.358329969364</v>
      </c>
      <c r="N192" s="56">
        <f t="shared" si="15"/>
        <v>22000</v>
      </c>
      <c r="O192" s="56">
        <f t="shared" si="16"/>
        <v>0</v>
      </c>
      <c r="P192" s="56">
        <f t="shared" si="17"/>
        <v>0</v>
      </c>
      <c r="Q192" s="43"/>
      <c r="R192" s="81"/>
      <c r="S192" s="55">
        <f t="shared" si="18"/>
        <v>0</v>
      </c>
    </row>
    <row r="193" spans="1:19" ht="13.5" thickBot="1">
      <c r="A193" s="78">
        <v>11</v>
      </c>
      <c r="B193" s="79" t="s">
        <v>379</v>
      </c>
      <c r="C193" s="80" t="s">
        <v>380</v>
      </c>
      <c r="E193" s="15">
        <v>2542.1365886377052</v>
      </c>
      <c r="F193" s="14">
        <v>9000</v>
      </c>
      <c r="G193" s="42"/>
      <c r="H193" s="42"/>
      <c r="I193" s="15">
        <f t="shared" si="13"/>
        <v>11542.136588637706</v>
      </c>
      <c r="K193" s="43"/>
      <c r="L193" s="43">
        <v>40445</v>
      </c>
      <c r="M193" s="15">
        <f t="shared" si="14"/>
        <v>11542.136588637706</v>
      </c>
      <c r="N193" s="56">
        <f t="shared" si="15"/>
        <v>9000</v>
      </c>
      <c r="O193" s="56">
        <f t="shared" si="16"/>
        <v>0</v>
      </c>
      <c r="P193" s="56">
        <f t="shared" si="17"/>
        <v>0</v>
      </c>
      <c r="Q193" s="43"/>
      <c r="R193" s="81"/>
      <c r="S193" s="55">
        <f t="shared" si="18"/>
        <v>0</v>
      </c>
    </row>
    <row r="194" spans="1:19" ht="13.5" thickBot="1">
      <c r="A194" s="78">
        <v>11</v>
      </c>
      <c r="B194" s="79" t="s">
        <v>381</v>
      </c>
      <c r="C194" s="80" t="s">
        <v>382</v>
      </c>
      <c r="E194" s="15">
        <v>1801.3988010995638</v>
      </c>
      <c r="F194" s="14">
        <v>7000</v>
      </c>
      <c r="G194" s="42"/>
      <c r="H194" s="42"/>
      <c r="I194" s="15">
        <f t="shared" si="13"/>
        <v>8801.398801099564</v>
      </c>
      <c r="K194" s="43"/>
      <c r="L194" s="43">
        <v>40445</v>
      </c>
      <c r="M194" s="15">
        <f t="shared" si="14"/>
        <v>8801.398801099564</v>
      </c>
      <c r="N194" s="56">
        <f t="shared" si="15"/>
        <v>7000</v>
      </c>
      <c r="O194" s="56">
        <f t="shared" si="16"/>
        <v>0</v>
      </c>
      <c r="P194" s="56">
        <f t="shared" si="17"/>
        <v>0</v>
      </c>
      <c r="Q194" s="43"/>
      <c r="R194" s="81"/>
      <c r="S194" s="55">
        <f t="shared" si="18"/>
        <v>0</v>
      </c>
    </row>
    <row r="195" spans="1:19" ht="13.5" thickBot="1">
      <c r="A195" s="78">
        <v>11</v>
      </c>
      <c r="B195" s="79" t="s">
        <v>383</v>
      </c>
      <c r="C195" s="80" t="s">
        <v>384</v>
      </c>
      <c r="E195" s="15">
        <v>1706.517585456643</v>
      </c>
      <c r="F195" s="14"/>
      <c r="G195" s="42"/>
      <c r="H195" s="42"/>
      <c r="I195" s="15">
        <f t="shared" si="13"/>
        <v>1706.517585456643</v>
      </c>
      <c r="K195" s="43"/>
      <c r="L195" s="43">
        <v>40445</v>
      </c>
      <c r="M195" s="15">
        <f t="shared" si="14"/>
        <v>1706.517585456643</v>
      </c>
      <c r="N195" s="56">
        <f t="shared" si="15"/>
        <v>0</v>
      </c>
      <c r="O195" s="56">
        <f t="shared" si="16"/>
        <v>0</v>
      </c>
      <c r="P195" s="56">
        <f t="shared" si="17"/>
        <v>0</v>
      </c>
      <c r="Q195" s="43"/>
      <c r="R195" s="81"/>
      <c r="S195" s="55">
        <f t="shared" si="18"/>
        <v>0</v>
      </c>
    </row>
    <row r="196" spans="1:19" ht="13.5" thickBot="1">
      <c r="A196" s="78">
        <v>11</v>
      </c>
      <c r="B196" s="79" t="s">
        <v>385</v>
      </c>
      <c r="C196" s="80" t="s">
        <v>386</v>
      </c>
      <c r="E196" s="15">
        <v>1005.1605328744749</v>
      </c>
      <c r="F196" s="14"/>
      <c r="G196" s="42"/>
      <c r="H196" s="42"/>
      <c r="I196" s="15">
        <f t="shared" si="13"/>
        <v>1005.1605328744749</v>
      </c>
      <c r="K196" s="43"/>
      <c r="L196" s="43">
        <v>40445</v>
      </c>
      <c r="M196" s="15">
        <f t="shared" si="14"/>
        <v>1005.1605328744749</v>
      </c>
      <c r="N196" s="56">
        <f t="shared" si="15"/>
        <v>0</v>
      </c>
      <c r="O196" s="56">
        <f t="shared" si="16"/>
        <v>0</v>
      </c>
      <c r="P196" s="56">
        <f t="shared" si="17"/>
        <v>0</v>
      </c>
      <c r="Q196" s="43"/>
      <c r="R196" s="81"/>
      <c r="S196" s="55">
        <f t="shared" si="18"/>
        <v>0</v>
      </c>
    </row>
    <row r="197" spans="1:19" ht="13.5" thickBot="1">
      <c r="A197" s="78">
        <v>11</v>
      </c>
      <c r="B197" s="79" t="s">
        <v>387</v>
      </c>
      <c r="C197" s="80" t="s">
        <v>388</v>
      </c>
      <c r="E197" s="15">
        <v>1145.1088523544609</v>
      </c>
      <c r="F197" s="14"/>
      <c r="G197" s="42"/>
      <c r="H197" s="42"/>
      <c r="I197" s="15">
        <f aca="true" t="shared" si="19" ref="I197:I260">SUM(E197:H197)</f>
        <v>1145.1088523544609</v>
      </c>
      <c r="K197" s="43"/>
      <c r="L197" s="43">
        <v>40445</v>
      </c>
      <c r="M197" s="15">
        <f aca="true" t="shared" si="20" ref="M197:M260">IF(L197&lt;&gt;"",I197,"")</f>
        <v>1145.1088523544609</v>
      </c>
      <c r="N197" s="56">
        <f aca="true" t="shared" si="21" ref="N197:N260">IF(L197&lt;&gt;"",F197,"")</f>
        <v>0</v>
      </c>
      <c r="O197" s="56">
        <f aca="true" t="shared" si="22" ref="O197:O260">IF(L197&lt;&gt;"",G197,"")</f>
        <v>0</v>
      </c>
      <c r="P197" s="56">
        <f aca="true" t="shared" si="23" ref="P197:P260">IF(M197&lt;&gt;"",H197,"")</f>
        <v>0</v>
      </c>
      <c r="Q197" s="43"/>
      <c r="R197" s="81"/>
      <c r="S197" s="55">
        <f t="shared" si="18"/>
        <v>0</v>
      </c>
    </row>
    <row r="198" spans="1:19" ht="13.5" thickBot="1">
      <c r="A198" s="78">
        <v>11</v>
      </c>
      <c r="B198" s="79" t="s">
        <v>389</v>
      </c>
      <c r="C198" s="80" t="s">
        <v>390</v>
      </c>
      <c r="E198" s="15">
        <v>3414.7400730898266</v>
      </c>
      <c r="F198" s="14">
        <v>12000</v>
      </c>
      <c r="G198" s="42"/>
      <c r="H198" s="42"/>
      <c r="I198" s="15">
        <f t="shared" si="19"/>
        <v>15414.740073089826</v>
      </c>
      <c r="K198" s="43"/>
      <c r="L198" s="43">
        <v>40465</v>
      </c>
      <c r="M198" s="15">
        <f t="shared" si="20"/>
        <v>15414.740073089826</v>
      </c>
      <c r="N198" s="56">
        <f t="shared" si="21"/>
        <v>12000</v>
      </c>
      <c r="O198" s="56">
        <f t="shared" si="22"/>
        <v>0</v>
      </c>
      <c r="P198" s="56">
        <f t="shared" si="23"/>
        <v>0</v>
      </c>
      <c r="Q198" s="43"/>
      <c r="R198" s="81"/>
      <c r="S198" s="55">
        <f t="shared" si="18"/>
        <v>0</v>
      </c>
    </row>
    <row r="199" spans="1:19" ht="13.5" thickBot="1">
      <c r="A199" s="78">
        <v>11</v>
      </c>
      <c r="B199" s="79" t="s">
        <v>391</v>
      </c>
      <c r="C199" s="80" t="s">
        <v>392</v>
      </c>
      <c r="E199" s="15">
        <v>7380.060176637198</v>
      </c>
      <c r="F199" s="14">
        <v>24000</v>
      </c>
      <c r="G199" s="42"/>
      <c r="H199" s="42"/>
      <c r="I199" s="15">
        <f t="shared" si="19"/>
        <v>31380.0601766372</v>
      </c>
      <c r="K199" s="43"/>
      <c r="L199" s="43">
        <v>40465</v>
      </c>
      <c r="M199" s="15">
        <f t="shared" si="20"/>
        <v>31380.0601766372</v>
      </c>
      <c r="N199" s="56">
        <f t="shared" si="21"/>
        <v>24000</v>
      </c>
      <c r="O199" s="56">
        <f t="shared" si="22"/>
        <v>0</v>
      </c>
      <c r="P199" s="56">
        <f t="shared" si="23"/>
        <v>0</v>
      </c>
      <c r="Q199" s="43"/>
      <c r="R199" s="81"/>
      <c r="S199" s="55">
        <f t="shared" si="18"/>
        <v>0</v>
      </c>
    </row>
    <row r="200" spans="1:19" ht="13.5" thickBot="1">
      <c r="A200" s="78">
        <v>11</v>
      </c>
      <c r="B200" s="79" t="s">
        <v>393</v>
      </c>
      <c r="C200" s="80" t="s">
        <v>394</v>
      </c>
      <c r="E200" s="15">
        <v>946.3175586465927</v>
      </c>
      <c r="F200" s="14"/>
      <c r="G200" s="42"/>
      <c r="H200" s="42"/>
      <c r="I200" s="15">
        <f t="shared" si="19"/>
        <v>946.3175586465927</v>
      </c>
      <c r="K200" s="43"/>
      <c r="L200" s="43">
        <v>40445</v>
      </c>
      <c r="M200" s="15">
        <f t="shared" si="20"/>
        <v>946.3175586465927</v>
      </c>
      <c r="N200" s="56">
        <f t="shared" si="21"/>
        <v>0</v>
      </c>
      <c r="O200" s="56">
        <f t="shared" si="22"/>
        <v>0</v>
      </c>
      <c r="P200" s="56">
        <f t="shared" si="23"/>
        <v>0</v>
      </c>
      <c r="Q200" s="43"/>
      <c r="R200" s="81"/>
      <c r="S200" s="55">
        <f t="shared" si="18"/>
        <v>0</v>
      </c>
    </row>
    <row r="201" spans="1:19" s="104" customFormat="1" ht="13.5" thickBot="1">
      <c r="A201" s="112">
        <v>11</v>
      </c>
      <c r="B201" s="113" t="s">
        <v>1051</v>
      </c>
      <c r="C201" s="114" t="s">
        <v>395</v>
      </c>
      <c r="D201" s="100"/>
      <c r="E201" s="101">
        <v>3484.633480536648</v>
      </c>
      <c r="F201" s="102">
        <v>2000</v>
      </c>
      <c r="G201" s="103"/>
      <c r="H201" s="103"/>
      <c r="I201" s="132">
        <f t="shared" si="19"/>
        <v>5484.633480536648</v>
      </c>
      <c r="K201" s="105"/>
      <c r="L201" s="105">
        <v>40445</v>
      </c>
      <c r="M201" s="101">
        <f t="shared" si="20"/>
        <v>5484.633480536648</v>
      </c>
      <c r="N201" s="106">
        <f t="shared" si="21"/>
        <v>2000</v>
      </c>
      <c r="O201" s="106">
        <f t="shared" si="22"/>
        <v>0</v>
      </c>
      <c r="P201" s="106">
        <f t="shared" si="23"/>
        <v>0</v>
      </c>
      <c r="Q201" s="105"/>
      <c r="R201" s="116">
        <f>SUM(I176:I201)</f>
        <v>288769.74617682776</v>
      </c>
      <c r="S201" s="110">
        <f t="shared" si="18"/>
        <v>0</v>
      </c>
    </row>
    <row r="202" spans="1:19" ht="13.5" thickBot="1">
      <c r="A202" s="16">
        <v>12</v>
      </c>
      <c r="B202" s="96" t="s">
        <v>396</v>
      </c>
      <c r="C202" s="17" t="s">
        <v>397</v>
      </c>
      <c r="E202" s="15">
        <v>32382.032442837153</v>
      </c>
      <c r="F202" s="14"/>
      <c r="G202" s="42">
        <v>6500</v>
      </c>
      <c r="H202" s="42"/>
      <c r="I202" s="15">
        <f t="shared" si="19"/>
        <v>38882.03244283715</v>
      </c>
      <c r="K202" s="43"/>
      <c r="L202" s="43">
        <v>40484</v>
      </c>
      <c r="M202" s="15">
        <f t="shared" si="20"/>
        <v>38882.03244283715</v>
      </c>
      <c r="N202" s="56">
        <f t="shared" si="21"/>
        <v>0</v>
      </c>
      <c r="O202" s="56">
        <f t="shared" si="22"/>
        <v>6500</v>
      </c>
      <c r="P202" s="56">
        <f t="shared" si="23"/>
        <v>0</v>
      </c>
      <c r="Q202" s="150" t="s">
        <v>1086</v>
      </c>
      <c r="R202" s="81"/>
      <c r="S202" s="55">
        <f t="shared" si="18"/>
        <v>0</v>
      </c>
    </row>
    <row r="203" spans="1:19" ht="13.5" thickBot="1">
      <c r="A203" s="16">
        <v>12</v>
      </c>
      <c r="B203" s="12" t="s">
        <v>398</v>
      </c>
      <c r="C203" s="17" t="s">
        <v>399</v>
      </c>
      <c r="E203" s="15">
        <v>2697.4933398043895</v>
      </c>
      <c r="F203" s="14">
        <v>12000</v>
      </c>
      <c r="G203" s="42"/>
      <c r="H203" s="42"/>
      <c r="I203" s="15">
        <f t="shared" si="19"/>
        <v>14697.49333980439</v>
      </c>
      <c r="K203" s="43">
        <v>40017</v>
      </c>
      <c r="L203" s="43">
        <v>40441</v>
      </c>
      <c r="M203" s="15">
        <f t="shared" si="20"/>
        <v>14697.49333980439</v>
      </c>
      <c r="N203" s="56">
        <f t="shared" si="21"/>
        <v>12000</v>
      </c>
      <c r="O203" s="56">
        <f t="shared" si="22"/>
        <v>0</v>
      </c>
      <c r="P203" s="56">
        <f t="shared" si="23"/>
        <v>0</v>
      </c>
      <c r="Q203" s="43"/>
      <c r="R203" s="81"/>
      <c r="S203" s="55">
        <f t="shared" si="18"/>
        <v>14697</v>
      </c>
    </row>
    <row r="204" spans="1:19" ht="13.5" thickBot="1">
      <c r="A204" s="16">
        <v>12</v>
      </c>
      <c r="B204" s="12" t="s">
        <v>400</v>
      </c>
      <c r="C204" s="17" t="s">
        <v>401</v>
      </c>
      <c r="E204" s="15">
        <v>2407.8773006515735</v>
      </c>
      <c r="F204" s="14">
        <v>9000</v>
      </c>
      <c r="G204" s="42"/>
      <c r="H204" s="42"/>
      <c r="I204" s="15">
        <f t="shared" si="19"/>
        <v>11407.877300651573</v>
      </c>
      <c r="K204" s="43">
        <v>40017</v>
      </c>
      <c r="L204" s="43">
        <v>40441</v>
      </c>
      <c r="M204" s="15">
        <f t="shared" si="20"/>
        <v>11407.877300651573</v>
      </c>
      <c r="N204" s="56">
        <f t="shared" si="21"/>
        <v>9000</v>
      </c>
      <c r="O204" s="56">
        <f t="shared" si="22"/>
        <v>0</v>
      </c>
      <c r="P204" s="56">
        <f t="shared" si="23"/>
        <v>0</v>
      </c>
      <c r="Q204" s="43"/>
      <c r="R204" s="81"/>
      <c r="S204" s="55">
        <f t="shared" si="18"/>
        <v>11408</v>
      </c>
    </row>
    <row r="205" spans="1:19" ht="13.5" thickBot="1">
      <c r="A205" s="16">
        <v>12</v>
      </c>
      <c r="B205" s="12" t="s">
        <v>402</v>
      </c>
      <c r="C205" s="17" t="s">
        <v>403</v>
      </c>
      <c r="E205" s="15">
        <v>3263.09209934271</v>
      </c>
      <c r="F205" s="14">
        <v>5000</v>
      </c>
      <c r="G205" s="42"/>
      <c r="H205" s="42"/>
      <c r="I205" s="15">
        <f t="shared" si="19"/>
        <v>8263.09209934271</v>
      </c>
      <c r="K205" s="43">
        <v>40017</v>
      </c>
      <c r="L205" s="43">
        <v>40441</v>
      </c>
      <c r="M205" s="15">
        <f t="shared" si="20"/>
        <v>8263.09209934271</v>
      </c>
      <c r="N205" s="56">
        <f t="shared" si="21"/>
        <v>5000</v>
      </c>
      <c r="O205" s="56">
        <f t="shared" si="22"/>
        <v>0</v>
      </c>
      <c r="P205" s="56">
        <f t="shared" si="23"/>
        <v>0</v>
      </c>
      <c r="Q205" s="43"/>
      <c r="R205" s="81"/>
      <c r="S205" s="55">
        <f t="shared" si="18"/>
        <v>8263</v>
      </c>
    </row>
    <row r="206" spans="1:19" ht="13.5" thickBot="1">
      <c r="A206" s="16">
        <v>12</v>
      </c>
      <c r="B206" s="12" t="s">
        <v>404</v>
      </c>
      <c r="C206" s="17" t="s">
        <v>405</v>
      </c>
      <c r="E206" s="15">
        <v>3633.820064574009</v>
      </c>
      <c r="F206" s="14">
        <v>12000</v>
      </c>
      <c r="G206" s="42"/>
      <c r="H206" s="42"/>
      <c r="I206" s="15">
        <f t="shared" si="19"/>
        <v>15633.820064574009</v>
      </c>
      <c r="K206" s="43">
        <v>40017</v>
      </c>
      <c r="L206" s="43">
        <v>40441</v>
      </c>
      <c r="M206" s="15">
        <f t="shared" si="20"/>
        <v>15633.820064574009</v>
      </c>
      <c r="N206" s="56">
        <f t="shared" si="21"/>
        <v>12000</v>
      </c>
      <c r="O206" s="56">
        <f t="shared" si="22"/>
        <v>0</v>
      </c>
      <c r="P206" s="56">
        <f t="shared" si="23"/>
        <v>0</v>
      </c>
      <c r="Q206" s="43"/>
      <c r="R206" s="81"/>
      <c r="S206" s="55">
        <f t="shared" si="18"/>
        <v>15634</v>
      </c>
    </row>
    <row r="207" spans="1:19" ht="13.5" thickBot="1">
      <c r="A207" s="16">
        <v>12</v>
      </c>
      <c r="B207" s="12" t="s">
        <v>406</v>
      </c>
      <c r="C207" s="17" t="s">
        <v>407</v>
      </c>
      <c r="E207" s="15">
        <v>1670.3186494898077</v>
      </c>
      <c r="F207" s="14"/>
      <c r="G207" s="42"/>
      <c r="H207" s="42"/>
      <c r="I207" s="15">
        <f t="shared" si="19"/>
        <v>1670.3186494898077</v>
      </c>
      <c r="K207" s="43">
        <v>40017</v>
      </c>
      <c r="L207" s="43">
        <v>40441</v>
      </c>
      <c r="M207" s="15">
        <f t="shared" si="20"/>
        <v>1670.3186494898077</v>
      </c>
      <c r="N207" s="56">
        <f t="shared" si="21"/>
        <v>0</v>
      </c>
      <c r="O207" s="56">
        <f t="shared" si="22"/>
        <v>0</v>
      </c>
      <c r="P207" s="56">
        <f t="shared" si="23"/>
        <v>0</v>
      </c>
      <c r="Q207" s="43"/>
      <c r="R207" s="81"/>
      <c r="S207" s="55">
        <f t="shared" si="18"/>
        <v>1670</v>
      </c>
    </row>
    <row r="208" spans="1:19" ht="13.5" thickBot="1">
      <c r="A208" s="16">
        <v>12</v>
      </c>
      <c r="B208" s="12" t="s">
        <v>408</v>
      </c>
      <c r="C208" s="17" t="s">
        <v>409</v>
      </c>
      <c r="E208" s="15">
        <v>2014.8831272011528</v>
      </c>
      <c r="F208" s="14"/>
      <c r="G208" s="42"/>
      <c r="H208" s="42"/>
      <c r="I208" s="15">
        <f t="shared" si="19"/>
        <v>2014.8831272011528</v>
      </c>
      <c r="K208" s="43">
        <v>40017</v>
      </c>
      <c r="L208" s="43">
        <v>40441</v>
      </c>
      <c r="M208" s="15">
        <f t="shared" si="20"/>
        <v>2014.8831272011528</v>
      </c>
      <c r="N208" s="56">
        <f t="shared" si="21"/>
        <v>0</v>
      </c>
      <c r="O208" s="56">
        <f t="shared" si="22"/>
        <v>0</v>
      </c>
      <c r="P208" s="56">
        <f t="shared" si="23"/>
        <v>0</v>
      </c>
      <c r="Q208" s="43"/>
      <c r="R208" s="81"/>
      <c r="S208" s="55">
        <f t="shared" si="18"/>
        <v>2015</v>
      </c>
    </row>
    <row r="209" spans="1:19" ht="13.5" thickBot="1">
      <c r="A209" s="16">
        <v>12</v>
      </c>
      <c r="B209" s="12" t="s">
        <v>410</v>
      </c>
      <c r="C209" s="17" t="s">
        <v>411</v>
      </c>
      <c r="E209" s="15">
        <v>4883.409924825374</v>
      </c>
      <c r="F209" s="14">
        <v>25667</v>
      </c>
      <c r="G209" s="42"/>
      <c r="H209" s="42"/>
      <c r="I209" s="15">
        <f t="shared" si="19"/>
        <v>30550.409924825373</v>
      </c>
      <c r="K209" s="43">
        <v>40017</v>
      </c>
      <c r="L209" s="43">
        <v>40441</v>
      </c>
      <c r="M209" s="15">
        <f t="shared" si="20"/>
        <v>30550.409924825373</v>
      </c>
      <c r="N209" s="56">
        <f t="shared" si="21"/>
        <v>25667</v>
      </c>
      <c r="O209" s="56">
        <f t="shared" si="22"/>
        <v>0</v>
      </c>
      <c r="P209" s="56">
        <f t="shared" si="23"/>
        <v>0</v>
      </c>
      <c r="Q209" s="43"/>
      <c r="R209" s="81"/>
      <c r="S209" s="55">
        <f t="shared" si="18"/>
        <v>30550</v>
      </c>
    </row>
    <row r="210" spans="1:19" ht="13.5" thickBot="1">
      <c r="A210" s="16">
        <v>12</v>
      </c>
      <c r="B210" s="12" t="s">
        <v>412</v>
      </c>
      <c r="C210" s="17" t="s">
        <v>413</v>
      </c>
      <c r="E210" s="15">
        <v>1460.9999931139068</v>
      </c>
      <c r="F210" s="14"/>
      <c r="G210" s="42">
        <v>6500</v>
      </c>
      <c r="H210" s="42"/>
      <c r="I210" s="15">
        <f t="shared" si="19"/>
        <v>7960.999993113906</v>
      </c>
      <c r="K210" s="43">
        <v>40017</v>
      </c>
      <c r="L210" s="43">
        <v>40441</v>
      </c>
      <c r="M210" s="15">
        <f t="shared" si="20"/>
        <v>7960.999993113906</v>
      </c>
      <c r="N210" s="56">
        <f t="shared" si="21"/>
        <v>0</v>
      </c>
      <c r="O210" s="56">
        <f t="shared" si="22"/>
        <v>6500</v>
      </c>
      <c r="P210" s="56">
        <f t="shared" si="23"/>
        <v>0</v>
      </c>
      <c r="Q210" s="43"/>
      <c r="R210" s="81"/>
      <c r="S210" s="55">
        <f t="shared" si="18"/>
        <v>7961</v>
      </c>
    </row>
    <row r="211" spans="1:19" ht="13.5" thickBot="1">
      <c r="A211" s="16">
        <v>12</v>
      </c>
      <c r="B211" s="12" t="s">
        <v>414</v>
      </c>
      <c r="C211" s="17" t="s">
        <v>415</v>
      </c>
      <c r="E211" s="15">
        <v>4141.474374331973</v>
      </c>
      <c r="F211" s="14"/>
      <c r="G211" s="42">
        <v>6500</v>
      </c>
      <c r="H211" s="42"/>
      <c r="I211" s="15">
        <f t="shared" si="19"/>
        <v>10641.474374331974</v>
      </c>
      <c r="K211" s="43">
        <v>40017</v>
      </c>
      <c r="L211" s="43">
        <v>40441</v>
      </c>
      <c r="M211" s="15">
        <f t="shared" si="20"/>
        <v>10641.474374331974</v>
      </c>
      <c r="N211" s="56">
        <f t="shared" si="21"/>
        <v>0</v>
      </c>
      <c r="O211" s="56">
        <f t="shared" si="22"/>
        <v>6500</v>
      </c>
      <c r="P211" s="56">
        <f t="shared" si="23"/>
        <v>0</v>
      </c>
      <c r="Q211" s="43"/>
      <c r="R211" s="81"/>
      <c r="S211" s="55">
        <f t="shared" si="18"/>
        <v>10641</v>
      </c>
    </row>
    <row r="212" spans="1:19" ht="13.5" thickBot="1">
      <c r="A212" s="16">
        <v>12</v>
      </c>
      <c r="B212" s="12" t="s">
        <v>416</v>
      </c>
      <c r="C212" s="17" t="s">
        <v>417</v>
      </c>
      <c r="E212" s="15">
        <v>3370.7708544254187</v>
      </c>
      <c r="F212" s="14"/>
      <c r="G212" s="42"/>
      <c r="H212" s="42"/>
      <c r="I212" s="15">
        <f t="shared" si="19"/>
        <v>3370.7708544254187</v>
      </c>
      <c r="K212" s="43">
        <v>40017</v>
      </c>
      <c r="L212" s="43">
        <v>40441</v>
      </c>
      <c r="M212" s="15">
        <f t="shared" si="20"/>
        <v>3370.7708544254187</v>
      </c>
      <c r="N212" s="56">
        <f t="shared" si="21"/>
        <v>0</v>
      </c>
      <c r="O212" s="56">
        <f t="shared" si="22"/>
        <v>0</v>
      </c>
      <c r="P212" s="56">
        <f t="shared" si="23"/>
        <v>0</v>
      </c>
      <c r="Q212" s="43"/>
      <c r="R212" s="81"/>
      <c r="S212" s="55">
        <f t="shared" si="18"/>
        <v>3371</v>
      </c>
    </row>
    <row r="213" spans="1:19" ht="13.5" thickBot="1">
      <c r="A213" s="16">
        <v>12</v>
      </c>
      <c r="B213" s="12" t="s">
        <v>418</v>
      </c>
      <c r="C213" s="17" t="s">
        <v>419</v>
      </c>
      <c r="E213" s="15">
        <v>3001.2814911896867</v>
      </c>
      <c r="F213" s="14"/>
      <c r="G213" s="42">
        <v>6500</v>
      </c>
      <c r="H213" s="42"/>
      <c r="I213" s="15">
        <f t="shared" si="19"/>
        <v>9501.281491189686</v>
      </c>
      <c r="K213" s="43">
        <v>40017</v>
      </c>
      <c r="L213" s="43">
        <v>40441</v>
      </c>
      <c r="M213" s="15">
        <f t="shared" si="20"/>
        <v>9501.281491189686</v>
      </c>
      <c r="N213" s="56">
        <f t="shared" si="21"/>
        <v>0</v>
      </c>
      <c r="O213" s="56">
        <f t="shared" si="22"/>
        <v>6500</v>
      </c>
      <c r="P213" s="56">
        <f t="shared" si="23"/>
        <v>0</v>
      </c>
      <c r="Q213" s="43"/>
      <c r="R213" s="81"/>
      <c r="S213" s="55">
        <f t="shared" si="18"/>
        <v>9501</v>
      </c>
    </row>
    <row r="214" spans="1:19" ht="13.5" thickBot="1">
      <c r="A214" s="16">
        <v>12</v>
      </c>
      <c r="B214" s="12" t="s">
        <v>420</v>
      </c>
      <c r="C214" s="17" t="s">
        <v>421</v>
      </c>
      <c r="E214" s="15">
        <v>2030.5535189293257</v>
      </c>
      <c r="F214" s="14"/>
      <c r="G214" s="42">
        <v>6500</v>
      </c>
      <c r="H214" s="42"/>
      <c r="I214" s="15">
        <f t="shared" si="19"/>
        <v>8530.553518929326</v>
      </c>
      <c r="K214" s="43">
        <v>40017</v>
      </c>
      <c r="L214" s="43">
        <v>40441</v>
      </c>
      <c r="M214" s="15">
        <f t="shared" si="20"/>
        <v>8530.553518929326</v>
      </c>
      <c r="N214" s="56">
        <f t="shared" si="21"/>
        <v>0</v>
      </c>
      <c r="O214" s="56">
        <f t="shared" si="22"/>
        <v>6500</v>
      </c>
      <c r="P214" s="56">
        <f t="shared" si="23"/>
        <v>0</v>
      </c>
      <c r="Q214" s="43"/>
      <c r="R214" s="81"/>
      <c r="S214" s="55">
        <f t="shared" si="18"/>
        <v>8531</v>
      </c>
    </row>
    <row r="215" spans="1:19" ht="13.5" thickBot="1">
      <c r="A215" s="16">
        <v>12</v>
      </c>
      <c r="B215" s="12" t="s">
        <v>422</v>
      </c>
      <c r="C215" s="17" t="s">
        <v>423</v>
      </c>
      <c r="E215" s="15">
        <v>1390.025883257964</v>
      </c>
      <c r="F215" s="14"/>
      <c r="G215" s="42">
        <v>6500</v>
      </c>
      <c r="H215" s="42"/>
      <c r="I215" s="15">
        <f t="shared" si="19"/>
        <v>7890.025883257964</v>
      </c>
      <c r="K215" s="43">
        <v>40017</v>
      </c>
      <c r="L215" s="43">
        <v>40441</v>
      </c>
      <c r="M215" s="15">
        <f t="shared" si="20"/>
        <v>7890.025883257964</v>
      </c>
      <c r="N215" s="56">
        <f t="shared" si="21"/>
        <v>0</v>
      </c>
      <c r="O215" s="56">
        <f t="shared" si="22"/>
        <v>6500</v>
      </c>
      <c r="P215" s="56">
        <f t="shared" si="23"/>
        <v>0</v>
      </c>
      <c r="Q215" s="43"/>
      <c r="R215" s="81"/>
      <c r="S215" s="55">
        <f t="shared" si="18"/>
        <v>7890</v>
      </c>
    </row>
    <row r="216" spans="1:19" ht="13.5" thickBot="1">
      <c r="A216" s="16">
        <v>12</v>
      </c>
      <c r="B216" s="12" t="s">
        <v>424</v>
      </c>
      <c r="C216" s="17" t="s">
        <v>425</v>
      </c>
      <c r="E216" s="15">
        <v>5894.269234720099</v>
      </c>
      <c r="F216" s="14"/>
      <c r="G216" s="42"/>
      <c r="H216" s="42"/>
      <c r="I216" s="15">
        <f t="shared" si="19"/>
        <v>5894.269234720099</v>
      </c>
      <c r="K216" s="43">
        <v>40017</v>
      </c>
      <c r="L216" s="43">
        <v>40441</v>
      </c>
      <c r="M216" s="15">
        <f t="shared" si="20"/>
        <v>5894.269234720099</v>
      </c>
      <c r="N216" s="56">
        <f t="shared" si="21"/>
        <v>0</v>
      </c>
      <c r="O216" s="56">
        <f t="shared" si="22"/>
        <v>0</v>
      </c>
      <c r="P216" s="56">
        <f t="shared" si="23"/>
        <v>0</v>
      </c>
      <c r="Q216" s="43"/>
      <c r="R216" s="81"/>
      <c r="S216" s="55">
        <f t="shared" si="18"/>
        <v>5894</v>
      </c>
    </row>
    <row r="217" spans="1:19" ht="13.5" thickBot="1">
      <c r="A217" s="16">
        <v>12</v>
      </c>
      <c r="B217" s="12" t="s">
        <v>426</v>
      </c>
      <c r="C217" s="17" t="s">
        <v>427</v>
      </c>
      <c r="E217" s="15">
        <v>3525.8386830657405</v>
      </c>
      <c r="F217" s="14"/>
      <c r="G217" s="42"/>
      <c r="H217" s="42"/>
      <c r="I217" s="15">
        <f t="shared" si="19"/>
        <v>3525.8386830657405</v>
      </c>
      <c r="K217" s="43">
        <v>40017</v>
      </c>
      <c r="L217" s="43">
        <v>40441</v>
      </c>
      <c r="M217" s="15">
        <f t="shared" si="20"/>
        <v>3525.8386830657405</v>
      </c>
      <c r="N217" s="56">
        <f t="shared" si="21"/>
        <v>0</v>
      </c>
      <c r="O217" s="56">
        <f t="shared" si="22"/>
        <v>0</v>
      </c>
      <c r="P217" s="56">
        <f t="shared" si="23"/>
        <v>0</v>
      </c>
      <c r="Q217" s="43"/>
      <c r="R217" s="81"/>
      <c r="S217" s="55">
        <f t="shared" si="18"/>
        <v>3526</v>
      </c>
    </row>
    <row r="218" spans="1:19" ht="13.5" thickBot="1">
      <c r="A218" s="16">
        <v>12</v>
      </c>
      <c r="B218" s="12" t="s">
        <v>428</v>
      </c>
      <c r="C218" s="17" t="s">
        <v>429</v>
      </c>
      <c r="E218" s="15">
        <v>2280.326238115194</v>
      </c>
      <c r="F218" s="14">
        <v>3000</v>
      </c>
      <c r="G218" s="42"/>
      <c r="H218" s="42"/>
      <c r="I218" s="15">
        <f t="shared" si="19"/>
        <v>5280.326238115194</v>
      </c>
      <c r="K218" s="43">
        <v>40017</v>
      </c>
      <c r="L218" s="43">
        <v>40441</v>
      </c>
      <c r="M218" s="15">
        <f t="shared" si="20"/>
        <v>5280.326238115194</v>
      </c>
      <c r="N218" s="56">
        <f t="shared" si="21"/>
        <v>3000</v>
      </c>
      <c r="O218" s="56">
        <f t="shared" si="22"/>
        <v>0</v>
      </c>
      <c r="P218" s="56">
        <f t="shared" si="23"/>
        <v>0</v>
      </c>
      <c r="Q218" s="43"/>
      <c r="R218" s="81"/>
      <c r="S218" s="55">
        <f t="shared" si="18"/>
        <v>5280</v>
      </c>
    </row>
    <row r="219" spans="1:19" ht="13.5" thickBot="1">
      <c r="A219" s="16">
        <v>12</v>
      </c>
      <c r="B219" s="12" t="s">
        <v>430</v>
      </c>
      <c r="C219" s="17" t="s">
        <v>431</v>
      </c>
      <c r="E219" s="15">
        <v>1742.1409617595868</v>
      </c>
      <c r="F219" s="14"/>
      <c r="G219" s="42"/>
      <c r="H219" s="42"/>
      <c r="I219" s="15">
        <f t="shared" si="19"/>
        <v>1742.1409617595868</v>
      </c>
      <c r="K219" s="43">
        <v>40017</v>
      </c>
      <c r="L219" s="43">
        <v>40441</v>
      </c>
      <c r="M219" s="15">
        <f t="shared" si="20"/>
        <v>1742.1409617595868</v>
      </c>
      <c r="N219" s="56">
        <f t="shared" si="21"/>
        <v>0</v>
      </c>
      <c r="O219" s="56">
        <f t="shared" si="22"/>
        <v>0</v>
      </c>
      <c r="P219" s="56">
        <f t="shared" si="23"/>
        <v>0</v>
      </c>
      <c r="Q219" s="43"/>
      <c r="R219" s="81"/>
      <c r="S219" s="55">
        <f t="shared" si="18"/>
        <v>1742</v>
      </c>
    </row>
    <row r="220" spans="1:19" ht="13.5" thickBot="1">
      <c r="A220" s="16">
        <v>12</v>
      </c>
      <c r="B220" s="12" t="s">
        <v>432</v>
      </c>
      <c r="C220" s="17" t="s">
        <v>128</v>
      </c>
      <c r="E220" s="15">
        <v>3630.1894130383034</v>
      </c>
      <c r="F220" s="14"/>
      <c r="G220" s="42"/>
      <c r="H220" s="42"/>
      <c r="I220" s="15">
        <f t="shared" si="19"/>
        <v>3630.1894130383034</v>
      </c>
      <c r="K220" s="43">
        <v>40017</v>
      </c>
      <c r="L220" s="43">
        <v>40441</v>
      </c>
      <c r="M220" s="15">
        <f t="shared" si="20"/>
        <v>3630.1894130383034</v>
      </c>
      <c r="N220" s="56">
        <f t="shared" si="21"/>
        <v>0</v>
      </c>
      <c r="O220" s="56">
        <f t="shared" si="22"/>
        <v>0</v>
      </c>
      <c r="P220" s="56">
        <f t="shared" si="23"/>
        <v>0</v>
      </c>
      <c r="Q220" s="43"/>
      <c r="R220" s="81"/>
      <c r="S220" s="55">
        <f t="shared" si="18"/>
        <v>3630</v>
      </c>
    </row>
    <row r="221" spans="1:19" ht="13.5" thickBot="1">
      <c r="A221" s="16">
        <v>12</v>
      </c>
      <c r="B221" s="12" t="s">
        <v>433</v>
      </c>
      <c r="C221" s="17" t="s">
        <v>434</v>
      </c>
      <c r="E221" s="15">
        <v>1991.49803674234</v>
      </c>
      <c r="F221" s="14"/>
      <c r="G221" s="42"/>
      <c r="H221" s="42"/>
      <c r="I221" s="15">
        <f t="shared" si="19"/>
        <v>1991.49803674234</v>
      </c>
      <c r="K221" s="43">
        <v>40017</v>
      </c>
      <c r="L221" s="43">
        <v>40441</v>
      </c>
      <c r="M221" s="15">
        <f t="shared" si="20"/>
        <v>1991.49803674234</v>
      </c>
      <c r="N221" s="56">
        <f t="shared" si="21"/>
        <v>0</v>
      </c>
      <c r="O221" s="56">
        <f t="shared" si="22"/>
        <v>0</v>
      </c>
      <c r="P221" s="56">
        <f t="shared" si="23"/>
        <v>0</v>
      </c>
      <c r="Q221" s="43"/>
      <c r="R221" s="81"/>
      <c r="S221" s="55">
        <f t="shared" si="18"/>
        <v>1991</v>
      </c>
    </row>
    <row r="222" spans="1:19" ht="13.5" thickBot="1">
      <c r="A222" s="16">
        <v>12</v>
      </c>
      <c r="B222" s="12" t="s">
        <v>435</v>
      </c>
      <c r="C222" s="17" t="s">
        <v>436</v>
      </c>
      <c r="E222" s="15">
        <v>2068.7236137037385</v>
      </c>
      <c r="F222" s="14"/>
      <c r="G222" s="42"/>
      <c r="H222" s="42"/>
      <c r="I222" s="15">
        <f t="shared" si="19"/>
        <v>2068.7236137037385</v>
      </c>
      <c r="K222" s="43">
        <v>40017</v>
      </c>
      <c r="L222" s="43">
        <v>40441</v>
      </c>
      <c r="M222" s="15">
        <f t="shared" si="20"/>
        <v>2068.7236137037385</v>
      </c>
      <c r="N222" s="56">
        <f t="shared" si="21"/>
        <v>0</v>
      </c>
      <c r="O222" s="56">
        <f t="shared" si="22"/>
        <v>0</v>
      </c>
      <c r="P222" s="56">
        <f t="shared" si="23"/>
        <v>0</v>
      </c>
      <c r="Q222" s="43"/>
      <c r="R222" s="81"/>
      <c r="S222" s="55">
        <f t="shared" si="18"/>
        <v>2069</v>
      </c>
    </row>
    <row r="223" spans="1:19" ht="13.5" thickBot="1">
      <c r="A223" s="16">
        <v>12</v>
      </c>
      <c r="B223" s="12" t="s">
        <v>437</v>
      </c>
      <c r="C223" s="17" t="s">
        <v>438</v>
      </c>
      <c r="E223" s="15">
        <v>4373.683307450099</v>
      </c>
      <c r="F223" s="14"/>
      <c r="G223" s="42"/>
      <c r="H223" s="42"/>
      <c r="I223" s="15">
        <f t="shared" si="19"/>
        <v>4373.683307450099</v>
      </c>
      <c r="K223" s="43">
        <v>40017</v>
      </c>
      <c r="L223" s="43">
        <v>40441</v>
      </c>
      <c r="M223" s="15">
        <f t="shared" si="20"/>
        <v>4373.683307450099</v>
      </c>
      <c r="N223" s="56">
        <f t="shared" si="21"/>
        <v>0</v>
      </c>
      <c r="O223" s="56">
        <f t="shared" si="22"/>
        <v>0</v>
      </c>
      <c r="P223" s="56">
        <f t="shared" si="23"/>
        <v>0</v>
      </c>
      <c r="Q223" s="43"/>
      <c r="R223" s="81"/>
      <c r="S223" s="55">
        <f t="shared" si="18"/>
        <v>4374</v>
      </c>
    </row>
    <row r="224" spans="1:19" ht="13.5" thickBot="1">
      <c r="A224" s="16">
        <v>12</v>
      </c>
      <c r="B224" s="12" t="s">
        <v>439</v>
      </c>
      <c r="C224" s="17" t="s">
        <v>440</v>
      </c>
      <c r="E224" s="15">
        <v>4793.908736178752</v>
      </c>
      <c r="F224" s="14">
        <v>6000</v>
      </c>
      <c r="G224" s="42"/>
      <c r="H224" s="42"/>
      <c r="I224" s="15">
        <f t="shared" si="19"/>
        <v>10793.908736178753</v>
      </c>
      <c r="K224" s="43">
        <v>40017</v>
      </c>
      <c r="L224" s="43">
        <v>40441</v>
      </c>
      <c r="M224" s="15">
        <f t="shared" si="20"/>
        <v>10793.908736178753</v>
      </c>
      <c r="N224" s="56">
        <f t="shared" si="21"/>
        <v>6000</v>
      </c>
      <c r="O224" s="56">
        <f t="shared" si="22"/>
        <v>0</v>
      </c>
      <c r="P224" s="56">
        <f t="shared" si="23"/>
        <v>0</v>
      </c>
      <c r="Q224" s="43"/>
      <c r="R224" s="81"/>
      <c r="S224" s="55">
        <f t="shared" si="18"/>
        <v>10794</v>
      </c>
    </row>
    <row r="225" spans="1:19" ht="13.5" thickBot="1">
      <c r="A225" s="16">
        <v>12</v>
      </c>
      <c r="B225" s="12" t="s">
        <v>441</v>
      </c>
      <c r="C225" s="17" t="s">
        <v>442</v>
      </c>
      <c r="E225" s="15">
        <v>2530.114316078203</v>
      </c>
      <c r="F225" s="14"/>
      <c r="G225" s="42"/>
      <c r="H225" s="42"/>
      <c r="I225" s="15">
        <f t="shared" si="19"/>
        <v>2530.114316078203</v>
      </c>
      <c r="K225" s="43">
        <v>40017</v>
      </c>
      <c r="L225" s="43">
        <v>40441</v>
      </c>
      <c r="M225" s="15">
        <f t="shared" si="20"/>
        <v>2530.114316078203</v>
      </c>
      <c r="N225" s="56">
        <f t="shared" si="21"/>
        <v>0</v>
      </c>
      <c r="O225" s="56">
        <f t="shared" si="22"/>
        <v>0</v>
      </c>
      <c r="P225" s="56">
        <f t="shared" si="23"/>
        <v>0</v>
      </c>
      <c r="Q225" s="43"/>
      <c r="R225" s="81"/>
      <c r="S225" s="55">
        <f t="shared" si="18"/>
        <v>2530</v>
      </c>
    </row>
    <row r="226" spans="1:19" ht="13.5" thickBot="1">
      <c r="A226" s="16">
        <v>12</v>
      </c>
      <c r="B226" s="12" t="s">
        <v>443</v>
      </c>
      <c r="C226" s="17" t="s">
        <v>444</v>
      </c>
      <c r="E226" s="15">
        <v>1478.4536203244982</v>
      </c>
      <c r="F226" s="14"/>
      <c r="G226" s="42"/>
      <c r="H226" s="42"/>
      <c r="I226" s="15">
        <f t="shared" si="19"/>
        <v>1478.4536203244982</v>
      </c>
      <c r="K226" s="43">
        <v>40017</v>
      </c>
      <c r="L226" s="43">
        <v>40441</v>
      </c>
      <c r="M226" s="15">
        <f t="shared" si="20"/>
        <v>1478.4536203244982</v>
      </c>
      <c r="N226" s="56">
        <f t="shared" si="21"/>
        <v>0</v>
      </c>
      <c r="O226" s="56">
        <f t="shared" si="22"/>
        <v>0</v>
      </c>
      <c r="P226" s="56">
        <f t="shared" si="23"/>
        <v>0</v>
      </c>
      <c r="Q226" s="43"/>
      <c r="R226" s="81"/>
      <c r="S226" s="55">
        <f t="shared" si="18"/>
        <v>1478</v>
      </c>
    </row>
    <row r="227" spans="1:19" ht="13.5" thickBot="1">
      <c r="A227" s="16">
        <v>12</v>
      </c>
      <c r="B227" s="12" t="s">
        <v>445</v>
      </c>
      <c r="C227" s="17" t="s">
        <v>446</v>
      </c>
      <c r="E227" s="15">
        <v>2638.1778852307366</v>
      </c>
      <c r="F227" s="14"/>
      <c r="G227" s="42"/>
      <c r="H227" s="42"/>
      <c r="I227" s="15">
        <f t="shared" si="19"/>
        <v>2638.1778852307366</v>
      </c>
      <c r="K227" s="43">
        <v>40017</v>
      </c>
      <c r="L227" s="43">
        <v>40441</v>
      </c>
      <c r="M227" s="15">
        <f t="shared" si="20"/>
        <v>2638.1778852307366</v>
      </c>
      <c r="N227" s="56">
        <f t="shared" si="21"/>
        <v>0</v>
      </c>
      <c r="O227" s="56">
        <f t="shared" si="22"/>
        <v>0</v>
      </c>
      <c r="P227" s="56">
        <f t="shared" si="23"/>
        <v>0</v>
      </c>
      <c r="Q227" s="43"/>
      <c r="R227" s="81"/>
      <c r="S227" s="55">
        <f t="shared" si="18"/>
        <v>2638</v>
      </c>
    </row>
    <row r="228" spans="1:19" ht="13.5" thickBot="1">
      <c r="A228" s="16">
        <v>12</v>
      </c>
      <c r="B228" s="12" t="s">
        <v>447</v>
      </c>
      <c r="C228" s="17" t="s">
        <v>448</v>
      </c>
      <c r="E228" s="15">
        <v>2112.234711917689</v>
      </c>
      <c r="F228" s="14"/>
      <c r="G228" s="42"/>
      <c r="H228" s="42"/>
      <c r="I228" s="15">
        <f t="shared" si="19"/>
        <v>2112.234711917689</v>
      </c>
      <c r="K228" s="43">
        <v>40017</v>
      </c>
      <c r="L228" s="43">
        <v>40441</v>
      </c>
      <c r="M228" s="15">
        <f t="shared" si="20"/>
        <v>2112.234711917689</v>
      </c>
      <c r="N228" s="56">
        <f t="shared" si="21"/>
        <v>0</v>
      </c>
      <c r="O228" s="56">
        <f t="shared" si="22"/>
        <v>0</v>
      </c>
      <c r="P228" s="56">
        <f t="shared" si="23"/>
        <v>0</v>
      </c>
      <c r="Q228" s="43"/>
      <c r="R228" s="81"/>
      <c r="S228" s="55">
        <f t="shared" si="18"/>
        <v>2112</v>
      </c>
    </row>
    <row r="229" spans="1:19" ht="13.5" thickBot="1">
      <c r="A229" s="16">
        <v>12</v>
      </c>
      <c r="B229" s="12" t="s">
        <v>449</v>
      </c>
      <c r="C229" s="17" t="s">
        <v>450</v>
      </c>
      <c r="E229" s="15">
        <v>1827.1145790335124</v>
      </c>
      <c r="F229" s="14">
        <v>10000</v>
      </c>
      <c r="G229" s="42"/>
      <c r="H229" s="42"/>
      <c r="I229" s="15">
        <f t="shared" si="19"/>
        <v>11827.114579033512</v>
      </c>
      <c r="K229" s="43">
        <v>40017</v>
      </c>
      <c r="L229" s="43">
        <v>40441</v>
      </c>
      <c r="M229" s="15">
        <f t="shared" si="20"/>
        <v>11827.114579033512</v>
      </c>
      <c r="N229" s="56">
        <f t="shared" si="21"/>
        <v>10000</v>
      </c>
      <c r="O229" s="56">
        <f t="shared" si="22"/>
        <v>0</v>
      </c>
      <c r="P229" s="56">
        <f t="shared" si="23"/>
        <v>0</v>
      </c>
      <c r="Q229" s="43"/>
      <c r="R229" s="81"/>
      <c r="S229" s="55">
        <f t="shared" si="18"/>
        <v>11827</v>
      </c>
    </row>
    <row r="230" spans="1:19" ht="13.5" thickBot="1">
      <c r="A230" s="16">
        <v>12</v>
      </c>
      <c r="B230" s="12" t="s">
        <v>451</v>
      </c>
      <c r="C230" s="17" t="s">
        <v>452</v>
      </c>
      <c r="E230" s="15">
        <v>2061.576627092308</v>
      </c>
      <c r="F230" s="14"/>
      <c r="G230" s="42"/>
      <c r="H230" s="42"/>
      <c r="I230" s="15">
        <f t="shared" si="19"/>
        <v>2061.576627092308</v>
      </c>
      <c r="K230" s="43">
        <v>40017</v>
      </c>
      <c r="L230" s="43">
        <v>40441</v>
      </c>
      <c r="M230" s="15">
        <f t="shared" si="20"/>
        <v>2061.576627092308</v>
      </c>
      <c r="N230" s="56">
        <f t="shared" si="21"/>
        <v>0</v>
      </c>
      <c r="O230" s="56">
        <f t="shared" si="22"/>
        <v>0</v>
      </c>
      <c r="P230" s="56">
        <f t="shared" si="23"/>
        <v>0</v>
      </c>
      <c r="Q230" s="43"/>
      <c r="R230" s="81"/>
      <c r="S230" s="55">
        <f t="shared" si="18"/>
        <v>2062</v>
      </c>
    </row>
    <row r="231" spans="1:19" ht="13.5" thickBot="1">
      <c r="A231" s="16">
        <v>12</v>
      </c>
      <c r="B231" s="12" t="s">
        <v>453</v>
      </c>
      <c r="C231" s="17" t="s">
        <v>454</v>
      </c>
      <c r="E231" s="15">
        <v>4185.296483555723</v>
      </c>
      <c r="F231" s="14">
        <v>37167</v>
      </c>
      <c r="G231" s="42"/>
      <c r="H231" s="42"/>
      <c r="I231" s="15">
        <f t="shared" si="19"/>
        <v>41352.29648355572</v>
      </c>
      <c r="K231" s="43">
        <v>40017</v>
      </c>
      <c r="L231" s="43">
        <v>40441</v>
      </c>
      <c r="M231" s="15">
        <f t="shared" si="20"/>
        <v>41352.29648355572</v>
      </c>
      <c r="N231" s="56">
        <f t="shared" si="21"/>
        <v>37167</v>
      </c>
      <c r="O231" s="56">
        <f t="shared" si="22"/>
        <v>0</v>
      </c>
      <c r="P231" s="56">
        <f t="shared" si="23"/>
        <v>0</v>
      </c>
      <c r="Q231" s="43"/>
      <c r="R231" s="81"/>
      <c r="S231" s="55">
        <f t="shared" si="18"/>
        <v>41352</v>
      </c>
    </row>
    <row r="232" spans="1:19" ht="13.5" thickBot="1">
      <c r="A232" s="16">
        <v>12</v>
      </c>
      <c r="B232" s="12" t="s">
        <v>455</v>
      </c>
      <c r="C232" s="17" t="s">
        <v>456</v>
      </c>
      <c r="E232" s="15">
        <v>1533.3978582355571</v>
      </c>
      <c r="F232" s="14">
        <v>13000</v>
      </c>
      <c r="G232" s="42"/>
      <c r="H232" s="42"/>
      <c r="I232" s="15">
        <f t="shared" si="19"/>
        <v>14533.397858235558</v>
      </c>
      <c r="K232" s="43">
        <v>40017</v>
      </c>
      <c r="L232" s="43">
        <v>40441</v>
      </c>
      <c r="M232" s="15">
        <f t="shared" si="20"/>
        <v>14533.397858235558</v>
      </c>
      <c r="N232" s="56">
        <f t="shared" si="21"/>
        <v>13000</v>
      </c>
      <c r="O232" s="56">
        <f t="shared" si="22"/>
        <v>0</v>
      </c>
      <c r="P232" s="56">
        <f t="shared" si="23"/>
        <v>0</v>
      </c>
      <c r="Q232" s="43"/>
      <c r="R232" s="81"/>
      <c r="S232" s="55">
        <f t="shared" si="18"/>
        <v>14533</v>
      </c>
    </row>
    <row r="233" spans="1:19" ht="13.5" thickBot="1">
      <c r="A233" s="16">
        <v>12</v>
      </c>
      <c r="B233" s="12" t="s">
        <v>457</v>
      </c>
      <c r="C233" s="17" t="s">
        <v>458</v>
      </c>
      <c r="E233" s="15">
        <v>1033.4168653195939</v>
      </c>
      <c r="F233" s="14">
        <v>7000</v>
      </c>
      <c r="G233" s="42"/>
      <c r="H233" s="42"/>
      <c r="I233" s="15">
        <f t="shared" si="19"/>
        <v>8033.416865319594</v>
      </c>
      <c r="K233" s="43">
        <v>40017</v>
      </c>
      <c r="L233" s="43">
        <v>40441</v>
      </c>
      <c r="M233" s="15">
        <f t="shared" si="20"/>
        <v>8033.416865319594</v>
      </c>
      <c r="N233" s="56">
        <f t="shared" si="21"/>
        <v>7000</v>
      </c>
      <c r="O233" s="56">
        <f t="shared" si="22"/>
        <v>0</v>
      </c>
      <c r="P233" s="56">
        <f t="shared" si="23"/>
        <v>0</v>
      </c>
      <c r="Q233" s="43"/>
      <c r="R233" s="81"/>
      <c r="S233" s="55">
        <f t="shared" si="18"/>
        <v>8033</v>
      </c>
    </row>
    <row r="234" spans="1:19" ht="13.5" thickBot="1">
      <c r="A234" s="16">
        <v>12</v>
      </c>
      <c r="B234" s="12" t="s">
        <v>459</v>
      </c>
      <c r="C234" s="17" t="s">
        <v>460</v>
      </c>
      <c r="E234" s="15">
        <v>2025.514987110576</v>
      </c>
      <c r="F234" s="14"/>
      <c r="G234" s="42"/>
      <c r="H234" s="42"/>
      <c r="I234" s="15">
        <f t="shared" si="19"/>
        <v>2025.514987110576</v>
      </c>
      <c r="K234" s="43">
        <v>40017</v>
      </c>
      <c r="L234" s="43">
        <v>40441</v>
      </c>
      <c r="M234" s="15">
        <f t="shared" si="20"/>
        <v>2025.514987110576</v>
      </c>
      <c r="N234" s="56">
        <f t="shared" si="21"/>
        <v>0</v>
      </c>
      <c r="O234" s="56">
        <f t="shared" si="22"/>
        <v>0</v>
      </c>
      <c r="P234" s="56">
        <f t="shared" si="23"/>
        <v>0</v>
      </c>
      <c r="Q234" s="43"/>
      <c r="R234" s="81"/>
      <c r="S234" s="55">
        <f t="shared" si="18"/>
        <v>2026</v>
      </c>
    </row>
    <row r="235" spans="1:19" ht="13.5" thickBot="1">
      <c r="A235" s="16">
        <v>14</v>
      </c>
      <c r="B235" s="12" t="s">
        <v>461</v>
      </c>
      <c r="C235" s="17" t="s">
        <v>462</v>
      </c>
      <c r="E235" s="15">
        <v>3571.6896019085616</v>
      </c>
      <c r="F235" s="14"/>
      <c r="G235" s="42"/>
      <c r="H235" s="42"/>
      <c r="I235" s="15">
        <f t="shared" si="19"/>
        <v>3571.6896019085616</v>
      </c>
      <c r="K235" s="43">
        <v>40017</v>
      </c>
      <c r="L235" s="43">
        <v>40441</v>
      </c>
      <c r="M235" s="15">
        <f t="shared" si="20"/>
        <v>3571.6896019085616</v>
      </c>
      <c r="N235" s="56">
        <f t="shared" si="21"/>
        <v>0</v>
      </c>
      <c r="O235" s="56">
        <f t="shared" si="22"/>
        <v>0</v>
      </c>
      <c r="P235" s="56">
        <f t="shared" si="23"/>
        <v>0</v>
      </c>
      <c r="Q235" s="43"/>
      <c r="R235" s="81"/>
      <c r="S235" s="55">
        <f t="shared" si="18"/>
        <v>3572</v>
      </c>
    </row>
    <row r="236" spans="1:19" ht="13.5" thickBot="1">
      <c r="A236" s="16">
        <v>14</v>
      </c>
      <c r="B236" s="12" t="s">
        <v>463</v>
      </c>
      <c r="C236" s="17" t="s">
        <v>464</v>
      </c>
      <c r="E236" s="15">
        <v>2256.1364266618375</v>
      </c>
      <c r="F236" s="14"/>
      <c r="G236" s="42"/>
      <c r="H236" s="42"/>
      <c r="I236" s="15">
        <f t="shared" si="19"/>
        <v>2256.1364266618375</v>
      </c>
      <c r="K236" s="43">
        <v>40017</v>
      </c>
      <c r="L236" s="43">
        <v>40441</v>
      </c>
      <c r="M236" s="15">
        <f t="shared" si="20"/>
        <v>2256.1364266618375</v>
      </c>
      <c r="N236" s="56">
        <f t="shared" si="21"/>
        <v>0</v>
      </c>
      <c r="O236" s="56">
        <f t="shared" si="22"/>
        <v>0</v>
      </c>
      <c r="P236" s="56">
        <f t="shared" si="23"/>
        <v>0</v>
      </c>
      <c r="Q236" s="43"/>
      <c r="R236" s="81"/>
      <c r="S236" s="55">
        <f t="shared" si="18"/>
        <v>2256</v>
      </c>
    </row>
    <row r="237" spans="1:19" ht="13.5" thickBot="1">
      <c r="A237" s="16">
        <v>14</v>
      </c>
      <c r="B237" s="12" t="s">
        <v>465</v>
      </c>
      <c r="C237" s="17" t="s">
        <v>466</v>
      </c>
      <c r="E237" s="15">
        <v>1411.7249709889477</v>
      </c>
      <c r="F237" s="14"/>
      <c r="G237" s="42"/>
      <c r="H237" s="42"/>
      <c r="I237" s="15">
        <f t="shared" si="19"/>
        <v>1411.7249709889477</v>
      </c>
      <c r="K237" s="43">
        <v>40017</v>
      </c>
      <c r="L237" s="43">
        <v>40441</v>
      </c>
      <c r="M237" s="15">
        <f t="shared" si="20"/>
        <v>1411.7249709889477</v>
      </c>
      <c r="N237" s="56">
        <f t="shared" si="21"/>
        <v>0</v>
      </c>
      <c r="O237" s="56">
        <f t="shared" si="22"/>
        <v>0</v>
      </c>
      <c r="P237" s="56">
        <f t="shared" si="23"/>
        <v>0</v>
      </c>
      <c r="Q237" s="43"/>
      <c r="R237" s="81"/>
      <c r="S237" s="55">
        <f aca="true" t="shared" si="24" ref="S237:S299">IF(K237&gt;0,ROUND(I237,0),0)</f>
        <v>1412</v>
      </c>
    </row>
    <row r="238" spans="1:19" ht="13.5" thickBot="1">
      <c r="A238" s="16">
        <v>14</v>
      </c>
      <c r="B238" s="12" t="s">
        <v>467</v>
      </c>
      <c r="C238" s="17" t="s">
        <v>468</v>
      </c>
      <c r="E238" s="15">
        <v>1565.4912893760945</v>
      </c>
      <c r="F238" s="14"/>
      <c r="G238" s="42"/>
      <c r="H238" s="42"/>
      <c r="I238" s="15">
        <f t="shared" si="19"/>
        <v>1565.4912893760945</v>
      </c>
      <c r="K238" s="43">
        <v>40017</v>
      </c>
      <c r="L238" s="43">
        <v>40441</v>
      </c>
      <c r="M238" s="15">
        <f t="shared" si="20"/>
        <v>1565.4912893760945</v>
      </c>
      <c r="N238" s="56">
        <f t="shared" si="21"/>
        <v>0</v>
      </c>
      <c r="O238" s="56">
        <f t="shared" si="22"/>
        <v>0</v>
      </c>
      <c r="P238" s="56">
        <f t="shared" si="23"/>
        <v>0</v>
      </c>
      <c r="Q238" s="43"/>
      <c r="R238" s="81"/>
      <c r="S238" s="55">
        <f t="shared" si="24"/>
        <v>1565</v>
      </c>
    </row>
    <row r="239" spans="1:19" ht="13.5" thickBot="1">
      <c r="A239" s="16">
        <v>14</v>
      </c>
      <c r="B239" s="12" t="s">
        <v>469</v>
      </c>
      <c r="C239" s="17" t="s">
        <v>470</v>
      </c>
      <c r="E239" s="15">
        <v>2809.735878800396</v>
      </c>
      <c r="F239" s="14"/>
      <c r="G239" s="42"/>
      <c r="H239" s="42"/>
      <c r="I239" s="15">
        <f t="shared" si="19"/>
        <v>2809.735878800396</v>
      </c>
      <c r="K239" s="43">
        <v>40017</v>
      </c>
      <c r="L239" s="43">
        <v>40441</v>
      </c>
      <c r="M239" s="15">
        <f t="shared" si="20"/>
        <v>2809.735878800396</v>
      </c>
      <c r="N239" s="56">
        <f t="shared" si="21"/>
        <v>0</v>
      </c>
      <c r="O239" s="56">
        <f t="shared" si="22"/>
        <v>0</v>
      </c>
      <c r="P239" s="56">
        <f t="shared" si="23"/>
        <v>0</v>
      </c>
      <c r="Q239" s="43"/>
      <c r="R239" s="81"/>
      <c r="S239" s="55">
        <f t="shared" si="24"/>
        <v>2810</v>
      </c>
    </row>
    <row r="240" spans="1:19" ht="13.5" thickBot="1">
      <c r="A240" s="16">
        <v>14</v>
      </c>
      <c r="B240" s="12" t="s">
        <v>471</v>
      </c>
      <c r="C240" s="17" t="s">
        <v>472</v>
      </c>
      <c r="E240" s="15">
        <v>2533.9637312434197</v>
      </c>
      <c r="F240" s="14">
        <v>6000</v>
      </c>
      <c r="G240" s="42"/>
      <c r="H240" s="42"/>
      <c r="I240" s="15">
        <f t="shared" si="19"/>
        <v>8533.96373124342</v>
      </c>
      <c r="K240" s="43">
        <v>40017</v>
      </c>
      <c r="L240" s="43">
        <v>40441</v>
      </c>
      <c r="M240" s="15">
        <f t="shared" si="20"/>
        <v>8533.96373124342</v>
      </c>
      <c r="N240" s="56">
        <f t="shared" si="21"/>
        <v>6000</v>
      </c>
      <c r="O240" s="56">
        <f t="shared" si="22"/>
        <v>0</v>
      </c>
      <c r="P240" s="56">
        <f t="shared" si="23"/>
        <v>0</v>
      </c>
      <c r="Q240" s="43"/>
      <c r="R240" s="81"/>
      <c r="S240" s="55">
        <f t="shared" si="24"/>
        <v>8534</v>
      </c>
    </row>
    <row r="241" spans="1:19" ht="13.5" thickBot="1">
      <c r="A241" s="16">
        <v>14</v>
      </c>
      <c r="B241" s="12" t="s">
        <v>473</v>
      </c>
      <c r="C241" s="17" t="s">
        <v>474</v>
      </c>
      <c r="E241" s="15">
        <v>1719.1148976713134</v>
      </c>
      <c r="F241" s="14"/>
      <c r="G241" s="42"/>
      <c r="H241" s="42"/>
      <c r="I241" s="15">
        <f t="shared" si="19"/>
        <v>1719.1148976713134</v>
      </c>
      <c r="K241" s="43">
        <v>40017</v>
      </c>
      <c r="L241" s="43">
        <v>40441</v>
      </c>
      <c r="M241" s="15">
        <f t="shared" si="20"/>
        <v>1719.1148976713134</v>
      </c>
      <c r="N241" s="56">
        <f t="shared" si="21"/>
        <v>0</v>
      </c>
      <c r="O241" s="56">
        <f t="shared" si="22"/>
        <v>0</v>
      </c>
      <c r="P241" s="56">
        <f t="shared" si="23"/>
        <v>0</v>
      </c>
      <c r="Q241" s="43"/>
      <c r="R241" s="81"/>
      <c r="S241" s="55">
        <f t="shared" si="24"/>
        <v>1719</v>
      </c>
    </row>
    <row r="242" spans="1:19" ht="13.5" thickBot="1">
      <c r="A242" s="16">
        <v>14</v>
      </c>
      <c r="B242" s="12" t="s">
        <v>475</v>
      </c>
      <c r="C242" s="17" t="s">
        <v>476</v>
      </c>
      <c r="E242" s="15">
        <v>1488.7887953288455</v>
      </c>
      <c r="F242" s="14"/>
      <c r="G242" s="42"/>
      <c r="H242" s="42"/>
      <c r="I242" s="15">
        <f t="shared" si="19"/>
        <v>1488.7887953288455</v>
      </c>
      <c r="K242" s="43">
        <v>40017</v>
      </c>
      <c r="L242" s="43">
        <v>40441</v>
      </c>
      <c r="M242" s="15">
        <f t="shared" si="20"/>
        <v>1488.7887953288455</v>
      </c>
      <c r="N242" s="56">
        <f t="shared" si="21"/>
        <v>0</v>
      </c>
      <c r="O242" s="56">
        <f t="shared" si="22"/>
        <v>0</v>
      </c>
      <c r="P242" s="56">
        <f t="shared" si="23"/>
        <v>0</v>
      </c>
      <c r="Q242" s="43"/>
      <c r="R242" s="81"/>
      <c r="S242" s="55">
        <f t="shared" si="24"/>
        <v>1489</v>
      </c>
    </row>
    <row r="243" spans="1:19" ht="13.5" thickBot="1">
      <c r="A243" s="16">
        <v>14</v>
      </c>
      <c r="B243" s="12" t="s">
        <v>477</v>
      </c>
      <c r="C243" s="17" t="s">
        <v>478</v>
      </c>
      <c r="E243" s="15">
        <v>3121.1185069958597</v>
      </c>
      <c r="F243" s="14">
        <v>5000</v>
      </c>
      <c r="G243" s="42"/>
      <c r="H243" s="42"/>
      <c r="I243" s="15">
        <f t="shared" si="19"/>
        <v>8121.118506995859</v>
      </c>
      <c r="K243" s="43">
        <v>40017</v>
      </c>
      <c r="L243" s="43">
        <v>40441</v>
      </c>
      <c r="M243" s="15">
        <f t="shared" si="20"/>
        <v>8121.118506995859</v>
      </c>
      <c r="N243" s="56">
        <f t="shared" si="21"/>
        <v>5000</v>
      </c>
      <c r="O243" s="56">
        <f t="shared" si="22"/>
        <v>0</v>
      </c>
      <c r="P243" s="56">
        <f t="shared" si="23"/>
        <v>0</v>
      </c>
      <c r="Q243" s="43"/>
      <c r="R243" s="81"/>
      <c r="S243" s="55">
        <f t="shared" si="24"/>
        <v>8121</v>
      </c>
    </row>
    <row r="244" spans="1:19" ht="13.5" thickBot="1">
      <c r="A244" s="16">
        <v>14</v>
      </c>
      <c r="B244" s="12" t="s">
        <v>479</v>
      </c>
      <c r="C244" s="17" t="s">
        <v>480</v>
      </c>
      <c r="E244" s="15">
        <v>3077.25980878178</v>
      </c>
      <c r="F244" s="14">
        <v>1000</v>
      </c>
      <c r="G244" s="42"/>
      <c r="H244" s="42"/>
      <c r="I244" s="15">
        <f t="shared" si="19"/>
        <v>4077.25980878178</v>
      </c>
      <c r="K244" s="43">
        <v>40017</v>
      </c>
      <c r="L244" s="43">
        <v>40441</v>
      </c>
      <c r="M244" s="15">
        <f t="shared" si="20"/>
        <v>4077.25980878178</v>
      </c>
      <c r="N244" s="56">
        <f t="shared" si="21"/>
        <v>1000</v>
      </c>
      <c r="O244" s="56">
        <f t="shared" si="22"/>
        <v>0</v>
      </c>
      <c r="P244" s="56">
        <f t="shared" si="23"/>
        <v>0</v>
      </c>
      <c r="Q244" s="43"/>
      <c r="R244" s="81"/>
      <c r="S244" s="55">
        <f t="shared" si="24"/>
        <v>4077</v>
      </c>
    </row>
    <row r="245" spans="1:19" ht="13.5" thickBot="1">
      <c r="A245" s="16">
        <v>14</v>
      </c>
      <c r="B245" s="12" t="s">
        <v>481</v>
      </c>
      <c r="C245" s="17" t="s">
        <v>482</v>
      </c>
      <c r="E245" s="15">
        <v>3061.748540492029</v>
      </c>
      <c r="F245" s="14">
        <v>10000</v>
      </c>
      <c r="G245" s="42"/>
      <c r="H245" s="42"/>
      <c r="I245" s="15">
        <f t="shared" si="19"/>
        <v>13061.74854049203</v>
      </c>
      <c r="K245" s="43">
        <v>40017</v>
      </c>
      <c r="L245" s="43">
        <v>40441</v>
      </c>
      <c r="M245" s="15">
        <f t="shared" si="20"/>
        <v>13061.74854049203</v>
      </c>
      <c r="N245" s="56">
        <f t="shared" si="21"/>
        <v>10000</v>
      </c>
      <c r="O245" s="56">
        <f t="shared" si="22"/>
        <v>0</v>
      </c>
      <c r="P245" s="56">
        <f t="shared" si="23"/>
        <v>0</v>
      </c>
      <c r="Q245" s="43"/>
      <c r="R245" s="81"/>
      <c r="S245" s="55">
        <f t="shared" si="24"/>
        <v>13062</v>
      </c>
    </row>
    <row r="246" spans="1:19" ht="13.5" thickBot="1">
      <c r="A246" s="16">
        <v>14</v>
      </c>
      <c r="B246" s="12" t="s">
        <v>483</v>
      </c>
      <c r="C246" s="17" t="s">
        <v>484</v>
      </c>
      <c r="E246" s="15">
        <v>2902.1189636541467</v>
      </c>
      <c r="F246" s="14"/>
      <c r="G246" s="42"/>
      <c r="H246" s="42"/>
      <c r="I246" s="15">
        <f t="shared" si="19"/>
        <v>2902.1189636541467</v>
      </c>
      <c r="K246" s="43">
        <v>40017</v>
      </c>
      <c r="L246" s="43">
        <v>40441</v>
      </c>
      <c r="M246" s="15">
        <f t="shared" si="20"/>
        <v>2902.1189636541467</v>
      </c>
      <c r="N246" s="56">
        <f t="shared" si="21"/>
        <v>0</v>
      </c>
      <c r="O246" s="56">
        <f t="shared" si="22"/>
        <v>0</v>
      </c>
      <c r="P246" s="56">
        <f t="shared" si="23"/>
        <v>0</v>
      </c>
      <c r="Q246" s="43"/>
      <c r="R246" s="81"/>
      <c r="S246" s="55">
        <f t="shared" si="24"/>
        <v>2902</v>
      </c>
    </row>
    <row r="247" spans="1:19" ht="13.5" thickBot="1">
      <c r="A247" s="16">
        <v>14</v>
      </c>
      <c r="B247" s="12" t="s">
        <v>485</v>
      </c>
      <c r="C247" s="17" t="s">
        <v>486</v>
      </c>
      <c r="E247" s="15">
        <v>5330.295838048856</v>
      </c>
      <c r="F247" s="14">
        <v>5000</v>
      </c>
      <c r="G247" s="42"/>
      <c r="H247" s="42"/>
      <c r="I247" s="15">
        <f t="shared" si="19"/>
        <v>10330.295838048856</v>
      </c>
      <c r="K247" s="43">
        <v>40017</v>
      </c>
      <c r="L247" s="43">
        <v>40441</v>
      </c>
      <c r="M247" s="15">
        <f t="shared" si="20"/>
        <v>10330.295838048856</v>
      </c>
      <c r="N247" s="56">
        <f t="shared" si="21"/>
        <v>5000</v>
      </c>
      <c r="O247" s="56">
        <f t="shared" si="22"/>
        <v>0</v>
      </c>
      <c r="P247" s="56">
        <f t="shared" si="23"/>
        <v>0</v>
      </c>
      <c r="Q247" s="43"/>
      <c r="R247" s="81"/>
      <c r="S247" s="55">
        <f t="shared" si="24"/>
        <v>10330</v>
      </c>
    </row>
    <row r="248" spans="1:19" ht="13.5" thickBot="1">
      <c r="A248" s="16">
        <v>14</v>
      </c>
      <c r="B248" s="12" t="s">
        <v>487</v>
      </c>
      <c r="C248" s="17" t="s">
        <v>488</v>
      </c>
      <c r="E248" s="15">
        <v>1983.3753447975807</v>
      </c>
      <c r="F248" s="14"/>
      <c r="G248" s="42"/>
      <c r="H248" s="42"/>
      <c r="I248" s="15">
        <f t="shared" si="19"/>
        <v>1983.3753447975807</v>
      </c>
      <c r="K248" s="43">
        <v>40017</v>
      </c>
      <c r="L248" s="43">
        <v>40441</v>
      </c>
      <c r="M248" s="15">
        <f t="shared" si="20"/>
        <v>1983.3753447975807</v>
      </c>
      <c r="N248" s="56">
        <f t="shared" si="21"/>
        <v>0</v>
      </c>
      <c r="O248" s="56">
        <f t="shared" si="22"/>
        <v>0</v>
      </c>
      <c r="P248" s="56">
        <f t="shared" si="23"/>
        <v>0</v>
      </c>
      <c r="Q248" s="43"/>
      <c r="R248" s="81"/>
      <c r="S248" s="55">
        <f t="shared" si="24"/>
        <v>1983</v>
      </c>
    </row>
    <row r="249" spans="1:19" ht="13.5" thickBot="1">
      <c r="A249" s="16">
        <v>14</v>
      </c>
      <c r="B249" s="12" t="s">
        <v>489</v>
      </c>
      <c r="C249" s="17" t="s">
        <v>490</v>
      </c>
      <c r="E249" s="15">
        <v>2033.802299209255</v>
      </c>
      <c r="F249" s="14"/>
      <c r="G249" s="42"/>
      <c r="H249" s="42"/>
      <c r="I249" s="15">
        <f t="shared" si="19"/>
        <v>2033.802299209255</v>
      </c>
      <c r="K249" s="43">
        <v>40017</v>
      </c>
      <c r="L249" s="43">
        <v>40441</v>
      </c>
      <c r="M249" s="15">
        <f t="shared" si="20"/>
        <v>2033.802299209255</v>
      </c>
      <c r="N249" s="56">
        <f t="shared" si="21"/>
        <v>0</v>
      </c>
      <c r="O249" s="56">
        <f t="shared" si="22"/>
        <v>0</v>
      </c>
      <c r="P249" s="56">
        <f t="shared" si="23"/>
        <v>0</v>
      </c>
      <c r="Q249" s="43"/>
      <c r="R249" s="81"/>
      <c r="S249" s="55">
        <f t="shared" si="24"/>
        <v>2034</v>
      </c>
    </row>
    <row r="250" spans="1:19" ht="13.5" thickBot="1">
      <c r="A250" s="16">
        <v>14</v>
      </c>
      <c r="B250" s="12" t="s">
        <v>491</v>
      </c>
      <c r="C250" s="17" t="s">
        <v>492</v>
      </c>
      <c r="E250" s="15">
        <v>2236.5499299359344</v>
      </c>
      <c r="F250" s="14"/>
      <c r="G250" s="42"/>
      <c r="H250" s="42"/>
      <c r="I250" s="15">
        <f t="shared" si="19"/>
        <v>2236.5499299359344</v>
      </c>
      <c r="K250" s="43">
        <v>40017</v>
      </c>
      <c r="L250" s="43">
        <v>40441</v>
      </c>
      <c r="M250" s="15">
        <f t="shared" si="20"/>
        <v>2236.5499299359344</v>
      </c>
      <c r="N250" s="56">
        <f t="shared" si="21"/>
        <v>0</v>
      </c>
      <c r="O250" s="56">
        <f t="shared" si="22"/>
        <v>0</v>
      </c>
      <c r="P250" s="56">
        <f t="shared" si="23"/>
        <v>0</v>
      </c>
      <c r="Q250" s="43"/>
      <c r="R250" s="81"/>
      <c r="S250" s="55">
        <f t="shared" si="24"/>
        <v>2237</v>
      </c>
    </row>
    <row r="251" spans="1:19" ht="13.5" thickBot="1">
      <c r="A251" s="16">
        <v>14</v>
      </c>
      <c r="B251" s="12" t="s">
        <v>493</v>
      </c>
      <c r="C251" s="17" t="s">
        <v>494</v>
      </c>
      <c r="E251" s="15">
        <v>2354.538555511422</v>
      </c>
      <c r="F251" s="14">
        <v>12000</v>
      </c>
      <c r="G251" s="42"/>
      <c r="H251" s="42"/>
      <c r="I251" s="15">
        <f t="shared" si="19"/>
        <v>14354.538555511423</v>
      </c>
      <c r="K251" s="43">
        <v>40017</v>
      </c>
      <c r="L251" s="43">
        <v>40441</v>
      </c>
      <c r="M251" s="15">
        <f t="shared" si="20"/>
        <v>14354.538555511423</v>
      </c>
      <c r="N251" s="56">
        <f t="shared" si="21"/>
        <v>12000</v>
      </c>
      <c r="O251" s="56">
        <f t="shared" si="22"/>
        <v>0</v>
      </c>
      <c r="P251" s="56">
        <f t="shared" si="23"/>
        <v>0</v>
      </c>
      <c r="Q251" s="43"/>
      <c r="R251" s="81"/>
      <c r="S251" s="55">
        <f t="shared" si="24"/>
        <v>14355</v>
      </c>
    </row>
    <row r="252" spans="1:19" ht="13.5" thickBot="1">
      <c r="A252" s="16">
        <v>14</v>
      </c>
      <c r="B252" s="12" t="s">
        <v>495</v>
      </c>
      <c r="C252" s="17" t="s">
        <v>496</v>
      </c>
      <c r="E252" s="15">
        <v>3407.5996113877654</v>
      </c>
      <c r="F252" s="14">
        <v>23667</v>
      </c>
      <c r="G252" s="42"/>
      <c r="H252" s="42"/>
      <c r="I252" s="15">
        <f t="shared" si="19"/>
        <v>27074.599611387766</v>
      </c>
      <c r="K252" s="43">
        <v>40017</v>
      </c>
      <c r="L252" s="43">
        <v>40441</v>
      </c>
      <c r="M252" s="15">
        <f t="shared" si="20"/>
        <v>27074.599611387766</v>
      </c>
      <c r="N252" s="56">
        <f t="shared" si="21"/>
        <v>23667</v>
      </c>
      <c r="O252" s="56">
        <f t="shared" si="22"/>
        <v>0</v>
      </c>
      <c r="P252" s="56">
        <f t="shared" si="23"/>
        <v>0</v>
      </c>
      <c r="Q252" s="43"/>
      <c r="R252" s="81"/>
      <c r="S252" s="55">
        <f t="shared" si="24"/>
        <v>27075</v>
      </c>
    </row>
    <row r="253" spans="1:19" ht="13.5" thickBot="1">
      <c r="A253" s="16">
        <v>14</v>
      </c>
      <c r="B253" s="12" t="s">
        <v>497</v>
      </c>
      <c r="C253" s="17" t="s">
        <v>498</v>
      </c>
      <c r="E253" s="15">
        <v>1874.1739662931266</v>
      </c>
      <c r="F253" s="14"/>
      <c r="G253" s="42"/>
      <c r="H253" s="42"/>
      <c r="I253" s="15">
        <f t="shared" si="19"/>
        <v>1874.1739662931266</v>
      </c>
      <c r="K253" s="43">
        <v>40017</v>
      </c>
      <c r="L253" s="43">
        <v>40441</v>
      </c>
      <c r="M253" s="15">
        <f t="shared" si="20"/>
        <v>1874.1739662931266</v>
      </c>
      <c r="N253" s="56">
        <f t="shared" si="21"/>
        <v>0</v>
      </c>
      <c r="O253" s="56">
        <f t="shared" si="22"/>
        <v>0</v>
      </c>
      <c r="P253" s="56">
        <f t="shared" si="23"/>
        <v>0</v>
      </c>
      <c r="Q253" s="43"/>
      <c r="R253" s="81"/>
      <c r="S253" s="55">
        <f t="shared" si="24"/>
        <v>1874</v>
      </c>
    </row>
    <row r="254" spans="1:19" ht="13.5" thickBot="1">
      <c r="A254" s="16">
        <v>14</v>
      </c>
      <c r="B254" s="12" t="s">
        <v>499</v>
      </c>
      <c r="C254" s="17" t="s">
        <v>500</v>
      </c>
      <c r="E254" s="15">
        <v>2792.7663800301248</v>
      </c>
      <c r="F254" s="14">
        <v>9000</v>
      </c>
      <c r="G254" s="42"/>
      <c r="H254" s="42"/>
      <c r="I254" s="15">
        <f t="shared" si="19"/>
        <v>11792.766380030125</v>
      </c>
      <c r="K254" s="43">
        <v>40017</v>
      </c>
      <c r="L254" s="43">
        <v>40441</v>
      </c>
      <c r="M254" s="15">
        <f t="shared" si="20"/>
        <v>11792.766380030125</v>
      </c>
      <c r="N254" s="56">
        <f t="shared" si="21"/>
        <v>9000</v>
      </c>
      <c r="O254" s="56">
        <f t="shared" si="22"/>
        <v>0</v>
      </c>
      <c r="P254" s="56">
        <f t="shared" si="23"/>
        <v>0</v>
      </c>
      <c r="Q254" s="43"/>
      <c r="R254" s="81"/>
      <c r="S254" s="55">
        <f t="shared" si="24"/>
        <v>11793</v>
      </c>
    </row>
    <row r="255" spans="1:19" ht="13.5" thickBot="1">
      <c r="A255" s="16">
        <v>14</v>
      </c>
      <c r="B255" s="12" t="s">
        <v>501</v>
      </c>
      <c r="C255" s="17" t="s">
        <v>502</v>
      </c>
      <c r="E255" s="15">
        <v>2093.2059887491364</v>
      </c>
      <c r="F255" s="14"/>
      <c r="G255" s="42"/>
      <c r="H255" s="42"/>
      <c r="I255" s="15">
        <f t="shared" si="19"/>
        <v>2093.2059887491364</v>
      </c>
      <c r="K255" s="43">
        <v>40017</v>
      </c>
      <c r="L255" s="43">
        <v>40441</v>
      </c>
      <c r="M255" s="15">
        <f t="shared" si="20"/>
        <v>2093.2059887491364</v>
      </c>
      <c r="N255" s="56">
        <f t="shared" si="21"/>
        <v>0</v>
      </c>
      <c r="O255" s="56">
        <f t="shared" si="22"/>
        <v>0</v>
      </c>
      <c r="P255" s="56">
        <f t="shared" si="23"/>
        <v>0</v>
      </c>
      <c r="Q255" s="43"/>
      <c r="R255" s="81"/>
      <c r="S255" s="55">
        <f t="shared" si="24"/>
        <v>2093</v>
      </c>
    </row>
    <row r="256" spans="1:19" ht="13.5" thickBot="1">
      <c r="A256" s="16">
        <v>14</v>
      </c>
      <c r="B256" s="12" t="s">
        <v>503</v>
      </c>
      <c r="C256" s="17" t="s">
        <v>504</v>
      </c>
      <c r="E256" s="15">
        <v>1773.852120167457</v>
      </c>
      <c r="F256" s="14">
        <v>12000</v>
      </c>
      <c r="G256" s="42"/>
      <c r="H256" s="42"/>
      <c r="I256" s="15">
        <f t="shared" si="19"/>
        <v>13773.852120167458</v>
      </c>
      <c r="K256" s="43">
        <v>40017</v>
      </c>
      <c r="L256" s="43">
        <v>40441</v>
      </c>
      <c r="M256" s="15">
        <f t="shared" si="20"/>
        <v>13773.852120167458</v>
      </c>
      <c r="N256" s="56">
        <f t="shared" si="21"/>
        <v>12000</v>
      </c>
      <c r="O256" s="56">
        <f t="shared" si="22"/>
        <v>0</v>
      </c>
      <c r="P256" s="56">
        <f t="shared" si="23"/>
        <v>0</v>
      </c>
      <c r="Q256" s="43"/>
      <c r="R256" s="81"/>
      <c r="S256" s="55">
        <f t="shared" si="24"/>
        <v>13774</v>
      </c>
    </row>
    <row r="257" spans="1:19" ht="13.5" thickBot="1">
      <c r="A257" s="16">
        <v>14</v>
      </c>
      <c r="B257" s="12" t="s">
        <v>505</v>
      </c>
      <c r="C257" s="17" t="s">
        <v>506</v>
      </c>
      <c r="E257" s="15">
        <v>2629.896759733478</v>
      </c>
      <c r="F257" s="14">
        <v>7000</v>
      </c>
      <c r="G257" s="42"/>
      <c r="H257" s="42"/>
      <c r="I257" s="15">
        <f t="shared" si="19"/>
        <v>9629.896759733478</v>
      </c>
      <c r="K257" s="43">
        <v>40017</v>
      </c>
      <c r="L257" s="43">
        <v>40441</v>
      </c>
      <c r="M257" s="15">
        <f t="shared" si="20"/>
        <v>9629.896759733478</v>
      </c>
      <c r="N257" s="56">
        <f t="shared" si="21"/>
        <v>7000</v>
      </c>
      <c r="O257" s="56">
        <f t="shared" si="22"/>
        <v>0</v>
      </c>
      <c r="P257" s="56">
        <f t="shared" si="23"/>
        <v>0</v>
      </c>
      <c r="Q257" s="43"/>
      <c r="R257" s="81"/>
      <c r="S257" s="55">
        <f t="shared" si="24"/>
        <v>9630</v>
      </c>
    </row>
    <row r="258" spans="1:19" ht="13.5" thickBot="1">
      <c r="A258" s="16">
        <v>14</v>
      </c>
      <c r="B258" s="12" t="s">
        <v>507</v>
      </c>
      <c r="C258" s="17" t="s">
        <v>508</v>
      </c>
      <c r="E258" s="15">
        <v>1384.5254622443947</v>
      </c>
      <c r="F258" s="14"/>
      <c r="G258" s="42"/>
      <c r="H258" s="42"/>
      <c r="I258" s="15">
        <f t="shared" si="19"/>
        <v>1384.5254622443947</v>
      </c>
      <c r="K258" s="43">
        <v>40017</v>
      </c>
      <c r="L258" s="43">
        <v>40441</v>
      </c>
      <c r="M258" s="15">
        <f t="shared" si="20"/>
        <v>1384.5254622443947</v>
      </c>
      <c r="N258" s="56">
        <f t="shared" si="21"/>
        <v>0</v>
      </c>
      <c r="O258" s="56">
        <f t="shared" si="22"/>
        <v>0</v>
      </c>
      <c r="P258" s="56">
        <f t="shared" si="23"/>
        <v>0</v>
      </c>
      <c r="Q258" s="43"/>
      <c r="R258" s="81"/>
      <c r="S258" s="55">
        <f t="shared" si="24"/>
        <v>1385</v>
      </c>
    </row>
    <row r="259" spans="1:19" ht="13.5" thickBot="1">
      <c r="A259" s="16">
        <v>14</v>
      </c>
      <c r="B259" s="12" t="s">
        <v>509</v>
      </c>
      <c r="C259" s="17" t="s">
        <v>510</v>
      </c>
      <c r="E259" s="15">
        <v>3368</v>
      </c>
      <c r="F259" s="14">
        <v>4000</v>
      </c>
      <c r="G259" s="42"/>
      <c r="H259" s="42"/>
      <c r="I259" s="15">
        <f t="shared" si="19"/>
        <v>7368</v>
      </c>
      <c r="K259" s="43">
        <v>40017</v>
      </c>
      <c r="L259" s="43">
        <v>40441</v>
      </c>
      <c r="M259" s="15">
        <f t="shared" si="20"/>
        <v>7368</v>
      </c>
      <c r="N259" s="56">
        <f t="shared" si="21"/>
        <v>4000</v>
      </c>
      <c r="O259" s="56">
        <f t="shared" si="22"/>
        <v>0</v>
      </c>
      <c r="P259" s="56">
        <f t="shared" si="23"/>
        <v>0</v>
      </c>
      <c r="Q259" s="43"/>
      <c r="R259" s="81"/>
      <c r="S259" s="55">
        <f t="shared" si="24"/>
        <v>7368</v>
      </c>
    </row>
    <row r="260" spans="1:19" s="104" customFormat="1" ht="13.5" thickBot="1">
      <c r="A260" s="97">
        <v>14</v>
      </c>
      <c r="B260" s="98" t="s">
        <v>511</v>
      </c>
      <c r="C260" s="99" t="s">
        <v>512</v>
      </c>
      <c r="D260" s="100"/>
      <c r="E260" s="101">
        <v>3967.894309463506</v>
      </c>
      <c r="F260" s="102"/>
      <c r="G260" s="103"/>
      <c r="H260" s="103"/>
      <c r="I260" s="132">
        <f t="shared" si="19"/>
        <v>3967.894309463506</v>
      </c>
      <c r="K260" s="105">
        <v>40017</v>
      </c>
      <c r="L260" s="105">
        <v>40441</v>
      </c>
      <c r="M260" s="101">
        <f t="shared" si="20"/>
        <v>3967.894309463506</v>
      </c>
      <c r="N260" s="106">
        <f t="shared" si="21"/>
        <v>0</v>
      </c>
      <c r="O260" s="106">
        <f t="shared" si="22"/>
        <v>0</v>
      </c>
      <c r="P260" s="106">
        <f t="shared" si="23"/>
        <v>0</v>
      </c>
      <c r="Q260" s="105"/>
      <c r="R260" s="116">
        <f>SUM(I202:I260)</f>
        <v>460324.27720012213</v>
      </c>
      <c r="S260" s="110">
        <f t="shared" si="24"/>
        <v>3968</v>
      </c>
    </row>
    <row r="261" spans="1:19" ht="13.5" thickBot="1">
      <c r="A261" s="78">
        <v>15</v>
      </c>
      <c r="B261" s="109" t="s">
        <v>513</v>
      </c>
      <c r="C261" s="80" t="s">
        <v>514</v>
      </c>
      <c r="E261" s="15">
        <v>4829.036073703666</v>
      </c>
      <c r="F261" s="14"/>
      <c r="G261" s="42"/>
      <c r="H261" s="42"/>
      <c r="I261" s="15">
        <f aca="true" t="shared" si="25" ref="I261:I324">SUM(E261:H261)</f>
        <v>4829.036073703666</v>
      </c>
      <c r="K261" s="43"/>
      <c r="L261" s="43">
        <v>40428</v>
      </c>
      <c r="M261" s="15">
        <f aca="true" t="shared" si="26" ref="M261:M323">IF(L261&lt;&gt;"",I261,"")</f>
        <v>4829.036073703666</v>
      </c>
      <c r="N261" s="56">
        <f aca="true" t="shared" si="27" ref="N261:N324">IF(L261&lt;&gt;"",F261,"")</f>
        <v>0</v>
      </c>
      <c r="O261" s="56">
        <f aca="true" t="shared" si="28" ref="O261:O324">IF(L261&lt;&gt;"",G261,"")</f>
        <v>0</v>
      </c>
      <c r="P261" s="56">
        <f aca="true" t="shared" si="29" ref="P261:P324">IF(M261&lt;&gt;"",H261,"")</f>
        <v>0</v>
      </c>
      <c r="Q261" s="45" t="s">
        <v>1073</v>
      </c>
      <c r="R261" s="81"/>
      <c r="S261" s="55">
        <f t="shared" si="24"/>
        <v>0</v>
      </c>
    </row>
    <row r="262" spans="1:19" ht="13.5" thickBot="1">
      <c r="A262" s="78">
        <v>15</v>
      </c>
      <c r="B262" s="79" t="s">
        <v>516</v>
      </c>
      <c r="C262" s="80" t="s">
        <v>517</v>
      </c>
      <c r="E262" s="15">
        <v>6455.168397054516</v>
      </c>
      <c r="F262" s="14"/>
      <c r="G262" s="42">
        <v>6500</v>
      </c>
      <c r="H262" s="42"/>
      <c r="I262" s="15">
        <f t="shared" si="25"/>
        <v>12955.168397054516</v>
      </c>
      <c r="K262" s="43"/>
      <c r="L262" s="43">
        <v>40428</v>
      </c>
      <c r="M262" s="15">
        <f>IF(L262&lt;&gt;"",I262,"")</f>
        <v>12955.168397054516</v>
      </c>
      <c r="N262" s="56">
        <f t="shared" si="27"/>
        <v>0</v>
      </c>
      <c r="O262" s="56">
        <f t="shared" si="28"/>
        <v>6500</v>
      </c>
      <c r="P262" s="56">
        <f t="shared" si="29"/>
        <v>0</v>
      </c>
      <c r="Q262" s="45" t="s">
        <v>1073</v>
      </c>
      <c r="R262" s="81"/>
      <c r="S262" s="55">
        <f>IF(K262&gt;0,ROUND(I262,0),0)</f>
        <v>0</v>
      </c>
    </row>
    <row r="263" spans="1:19" ht="13.5" thickBot="1">
      <c r="A263" s="78">
        <v>15</v>
      </c>
      <c r="B263" s="79" t="s">
        <v>1052</v>
      </c>
      <c r="C263" s="80" t="s">
        <v>515</v>
      </c>
      <c r="E263" s="15">
        <v>4252.938889585641</v>
      </c>
      <c r="F263" s="14"/>
      <c r="G263" s="42"/>
      <c r="H263" s="42"/>
      <c r="I263" s="15">
        <f t="shared" si="25"/>
        <v>4252.938889585641</v>
      </c>
      <c r="K263" s="43"/>
      <c r="L263" s="43">
        <v>40428</v>
      </c>
      <c r="M263" s="15">
        <f>IF(L263&lt;&gt;"",I263,"")</f>
        <v>4252.938889585641</v>
      </c>
      <c r="N263" s="56">
        <f t="shared" si="27"/>
        <v>0</v>
      </c>
      <c r="O263" s="56">
        <f t="shared" si="28"/>
        <v>0</v>
      </c>
      <c r="P263" s="56">
        <f t="shared" si="29"/>
        <v>0</v>
      </c>
      <c r="Q263" s="45" t="s">
        <v>1073</v>
      </c>
      <c r="R263" s="81"/>
      <c r="S263" s="55">
        <f>IF(K263&gt;0,ROUND(I263,0),0)</f>
        <v>0</v>
      </c>
    </row>
    <row r="264" spans="1:19" ht="13.5" thickBot="1">
      <c r="A264" s="78">
        <v>15</v>
      </c>
      <c r="B264" s="79" t="s">
        <v>518</v>
      </c>
      <c r="C264" s="80" t="s">
        <v>519</v>
      </c>
      <c r="E264" s="15">
        <v>2136.024699122579</v>
      </c>
      <c r="F264" s="14">
        <v>10000</v>
      </c>
      <c r="G264" s="42"/>
      <c r="H264" s="42"/>
      <c r="I264" s="15">
        <f t="shared" si="25"/>
        <v>12136.02469912258</v>
      </c>
      <c r="K264" s="43"/>
      <c r="L264" s="43">
        <v>40428</v>
      </c>
      <c r="M264" s="15">
        <f t="shared" si="26"/>
        <v>12136.02469912258</v>
      </c>
      <c r="N264" s="56">
        <f t="shared" si="27"/>
        <v>10000</v>
      </c>
      <c r="O264" s="56">
        <f t="shared" si="28"/>
        <v>0</v>
      </c>
      <c r="P264" s="56">
        <f t="shared" si="29"/>
        <v>0</v>
      </c>
      <c r="Q264" s="45" t="s">
        <v>1073</v>
      </c>
      <c r="R264" s="81"/>
      <c r="S264" s="55">
        <f t="shared" si="24"/>
        <v>0</v>
      </c>
    </row>
    <row r="265" spans="1:19" ht="13.5" thickBot="1">
      <c r="A265" s="78">
        <v>15</v>
      </c>
      <c r="B265" s="79" t="s">
        <v>520</v>
      </c>
      <c r="C265" s="80" t="s">
        <v>234</v>
      </c>
      <c r="E265" s="15">
        <v>1494.8517600309676</v>
      </c>
      <c r="F265" s="14">
        <v>7000</v>
      </c>
      <c r="G265" s="42"/>
      <c r="H265" s="42"/>
      <c r="I265" s="15">
        <f t="shared" si="25"/>
        <v>8494.851760030968</v>
      </c>
      <c r="K265" s="43"/>
      <c r="L265" s="43">
        <v>40415</v>
      </c>
      <c r="M265" s="15">
        <f t="shared" si="26"/>
        <v>8494.851760030968</v>
      </c>
      <c r="N265" s="56">
        <f t="shared" si="27"/>
        <v>7000</v>
      </c>
      <c r="O265" s="56">
        <f t="shared" si="28"/>
        <v>0</v>
      </c>
      <c r="P265" s="56">
        <f t="shared" si="29"/>
        <v>0</v>
      </c>
      <c r="Q265" s="45"/>
      <c r="R265" s="81"/>
      <c r="S265" s="55">
        <f t="shared" si="24"/>
        <v>0</v>
      </c>
    </row>
    <row r="266" spans="1:19" ht="13.5" thickBot="1">
      <c r="A266" s="78">
        <v>15</v>
      </c>
      <c r="B266" s="79" t="s">
        <v>521</v>
      </c>
      <c r="C266" s="80" t="s">
        <v>522</v>
      </c>
      <c r="E266" s="15">
        <v>2385.493224109797</v>
      </c>
      <c r="F266" s="14"/>
      <c r="G266" s="42"/>
      <c r="H266" s="42"/>
      <c r="I266" s="15">
        <f t="shared" si="25"/>
        <v>2385.493224109797</v>
      </c>
      <c r="K266" s="43"/>
      <c r="L266" s="43">
        <v>40415</v>
      </c>
      <c r="M266" s="15">
        <f t="shared" si="26"/>
        <v>2385.493224109797</v>
      </c>
      <c r="N266" s="56">
        <f t="shared" si="27"/>
        <v>0</v>
      </c>
      <c r="O266" s="56">
        <f t="shared" si="28"/>
        <v>0</v>
      </c>
      <c r="P266" s="56">
        <f t="shared" si="29"/>
        <v>0</v>
      </c>
      <c r="Q266" s="45"/>
      <c r="R266" s="81"/>
      <c r="S266" s="55">
        <f t="shared" si="24"/>
        <v>0</v>
      </c>
    </row>
    <row r="267" spans="1:19" ht="13.5" thickBot="1">
      <c r="A267" s="78">
        <v>15</v>
      </c>
      <c r="B267" s="79" t="s">
        <v>523</v>
      </c>
      <c r="C267" s="80" t="s">
        <v>524</v>
      </c>
      <c r="E267" s="15">
        <v>2068.4454650117136</v>
      </c>
      <c r="F267" s="14">
        <v>10000</v>
      </c>
      <c r="G267" s="42"/>
      <c r="H267" s="42"/>
      <c r="I267" s="15">
        <f t="shared" si="25"/>
        <v>12068.445465011713</v>
      </c>
      <c r="K267" s="43"/>
      <c r="L267" s="43">
        <v>40415</v>
      </c>
      <c r="M267" s="15">
        <f t="shared" si="26"/>
        <v>12068.445465011713</v>
      </c>
      <c r="N267" s="56">
        <f t="shared" si="27"/>
        <v>10000</v>
      </c>
      <c r="O267" s="56">
        <f t="shared" si="28"/>
        <v>0</v>
      </c>
      <c r="P267" s="56">
        <f t="shared" si="29"/>
        <v>0</v>
      </c>
      <c r="Q267" s="45"/>
      <c r="R267" s="81"/>
      <c r="S267" s="55">
        <f t="shared" si="24"/>
        <v>0</v>
      </c>
    </row>
    <row r="268" spans="1:19" ht="13.5" thickBot="1">
      <c r="A268" s="78">
        <v>15</v>
      </c>
      <c r="B268" s="79" t="s">
        <v>525</v>
      </c>
      <c r="C268" s="80" t="s">
        <v>526</v>
      </c>
      <c r="E268" s="15">
        <v>1734.455682161114</v>
      </c>
      <c r="F268" s="14">
        <v>10000</v>
      </c>
      <c r="G268" s="42"/>
      <c r="H268" s="42"/>
      <c r="I268" s="15">
        <f t="shared" si="25"/>
        <v>11734.455682161115</v>
      </c>
      <c r="K268" s="43"/>
      <c r="L268" s="43">
        <v>40415</v>
      </c>
      <c r="M268" s="15">
        <f t="shared" si="26"/>
        <v>11734.455682161115</v>
      </c>
      <c r="N268" s="56">
        <f t="shared" si="27"/>
        <v>10000</v>
      </c>
      <c r="O268" s="56">
        <f t="shared" si="28"/>
        <v>0</v>
      </c>
      <c r="P268" s="56">
        <f t="shared" si="29"/>
        <v>0</v>
      </c>
      <c r="Q268" s="45"/>
      <c r="R268" s="81"/>
      <c r="S268" s="55">
        <f t="shared" si="24"/>
        <v>0</v>
      </c>
    </row>
    <row r="269" spans="1:19" ht="13.5" thickBot="1">
      <c r="A269" s="78">
        <v>15</v>
      </c>
      <c r="B269" s="79" t="s">
        <v>527</v>
      </c>
      <c r="C269" s="80" t="s">
        <v>528</v>
      </c>
      <c r="E269" s="15">
        <v>3037.5466413438744</v>
      </c>
      <c r="F269" s="14">
        <v>10000</v>
      </c>
      <c r="G269" s="42"/>
      <c r="H269" s="42"/>
      <c r="I269" s="15">
        <f t="shared" si="25"/>
        <v>13037.546641343873</v>
      </c>
      <c r="K269" s="43"/>
      <c r="L269" s="43">
        <v>40415</v>
      </c>
      <c r="M269" s="15">
        <f t="shared" si="26"/>
        <v>13037.546641343873</v>
      </c>
      <c r="N269" s="56">
        <f t="shared" si="27"/>
        <v>10000</v>
      </c>
      <c r="O269" s="56">
        <f t="shared" si="28"/>
        <v>0</v>
      </c>
      <c r="P269" s="56">
        <f t="shared" si="29"/>
        <v>0</v>
      </c>
      <c r="Q269" s="45"/>
      <c r="R269" s="81"/>
      <c r="S269" s="55">
        <f t="shared" si="24"/>
        <v>0</v>
      </c>
    </row>
    <row r="270" spans="1:19" ht="13.5" thickBot="1">
      <c r="A270" s="78">
        <v>15</v>
      </c>
      <c r="B270" s="79" t="s">
        <v>529</v>
      </c>
      <c r="C270" s="80" t="s">
        <v>530</v>
      </c>
      <c r="E270" s="15">
        <v>3677.791229562306</v>
      </c>
      <c r="F270" s="14">
        <v>10000</v>
      </c>
      <c r="G270" s="42"/>
      <c r="H270" s="42"/>
      <c r="I270" s="15">
        <f t="shared" si="25"/>
        <v>13677.791229562306</v>
      </c>
      <c r="K270" s="43"/>
      <c r="L270" s="43">
        <v>40415</v>
      </c>
      <c r="M270" s="15">
        <f t="shared" si="26"/>
        <v>13677.791229562306</v>
      </c>
      <c r="N270" s="56">
        <f t="shared" si="27"/>
        <v>10000</v>
      </c>
      <c r="O270" s="56">
        <f t="shared" si="28"/>
        <v>0</v>
      </c>
      <c r="P270" s="56">
        <f t="shared" si="29"/>
        <v>0</v>
      </c>
      <c r="Q270" s="45"/>
      <c r="R270" s="81"/>
      <c r="S270" s="55">
        <f t="shared" si="24"/>
        <v>0</v>
      </c>
    </row>
    <row r="271" spans="1:19" ht="13.5" thickBot="1">
      <c r="A271" s="78">
        <v>15</v>
      </c>
      <c r="B271" s="79" t="s">
        <v>531</v>
      </c>
      <c r="C271" s="80" t="s">
        <v>532</v>
      </c>
      <c r="E271" s="15">
        <v>1461.6116621741044</v>
      </c>
      <c r="F271" s="14"/>
      <c r="G271" s="42"/>
      <c r="H271" s="42"/>
      <c r="I271" s="15">
        <f t="shared" si="25"/>
        <v>1461.6116621741044</v>
      </c>
      <c r="K271" s="43"/>
      <c r="L271" s="43">
        <v>40415</v>
      </c>
      <c r="M271" s="15">
        <f t="shared" si="26"/>
        <v>1461.6116621741044</v>
      </c>
      <c r="N271" s="56">
        <f t="shared" si="27"/>
        <v>0</v>
      </c>
      <c r="O271" s="56">
        <f t="shared" si="28"/>
        <v>0</v>
      </c>
      <c r="P271" s="56">
        <f t="shared" si="29"/>
        <v>0</v>
      </c>
      <c r="Q271" s="45"/>
      <c r="R271" s="81"/>
      <c r="S271" s="55">
        <f t="shared" si="24"/>
        <v>0</v>
      </c>
    </row>
    <row r="272" spans="1:19" ht="13.5" thickBot="1">
      <c r="A272" s="78">
        <v>15</v>
      </c>
      <c r="B272" s="79" t="s">
        <v>533</v>
      </c>
      <c r="C272" s="80" t="s">
        <v>534</v>
      </c>
      <c r="E272" s="15">
        <v>2447.235466874039</v>
      </c>
      <c r="F272" s="14"/>
      <c r="G272" s="42"/>
      <c r="H272" s="42"/>
      <c r="I272" s="15">
        <f t="shared" si="25"/>
        <v>2447.235466874039</v>
      </c>
      <c r="K272" s="43"/>
      <c r="L272" s="43">
        <v>40415</v>
      </c>
      <c r="M272" s="15">
        <f t="shared" si="26"/>
        <v>2447.235466874039</v>
      </c>
      <c r="N272" s="56">
        <f t="shared" si="27"/>
        <v>0</v>
      </c>
      <c r="O272" s="56">
        <f t="shared" si="28"/>
        <v>0</v>
      </c>
      <c r="P272" s="56">
        <f t="shared" si="29"/>
        <v>0</v>
      </c>
      <c r="Q272" s="45"/>
      <c r="R272" s="81"/>
      <c r="S272" s="55">
        <f t="shared" si="24"/>
        <v>0</v>
      </c>
    </row>
    <row r="273" spans="1:19" ht="13.5" thickBot="1">
      <c r="A273" s="78">
        <v>15</v>
      </c>
      <c r="B273" s="79" t="s">
        <v>535</v>
      </c>
      <c r="C273" s="80" t="s">
        <v>536</v>
      </c>
      <c r="E273" s="15">
        <v>2787.89551803563</v>
      </c>
      <c r="F273" s="14">
        <v>19000</v>
      </c>
      <c r="G273" s="42"/>
      <c r="H273" s="42"/>
      <c r="I273" s="15">
        <f t="shared" si="25"/>
        <v>21787.89551803563</v>
      </c>
      <c r="K273" s="43"/>
      <c r="L273" s="43">
        <v>40415</v>
      </c>
      <c r="M273" s="15">
        <f t="shared" si="26"/>
        <v>21787.89551803563</v>
      </c>
      <c r="N273" s="56">
        <f t="shared" si="27"/>
        <v>19000</v>
      </c>
      <c r="O273" s="56">
        <f t="shared" si="28"/>
        <v>0</v>
      </c>
      <c r="P273" s="56">
        <f t="shared" si="29"/>
        <v>0</v>
      </c>
      <c r="Q273" s="45"/>
      <c r="R273" s="81"/>
      <c r="S273" s="55">
        <f t="shared" si="24"/>
        <v>0</v>
      </c>
    </row>
    <row r="274" spans="1:19" ht="13.5" thickBot="1">
      <c r="A274" s="78">
        <v>15</v>
      </c>
      <c r="B274" s="79" t="s">
        <v>537</v>
      </c>
      <c r="C274" s="80" t="s">
        <v>538</v>
      </c>
      <c r="E274" s="15">
        <v>1411.8965817564165</v>
      </c>
      <c r="F274" s="14">
        <v>10000</v>
      </c>
      <c r="G274" s="42"/>
      <c r="H274" s="42"/>
      <c r="I274" s="15">
        <f t="shared" si="25"/>
        <v>11411.896581756417</v>
      </c>
      <c r="K274" s="43"/>
      <c r="L274" s="43">
        <v>40415</v>
      </c>
      <c r="M274" s="15">
        <f t="shared" si="26"/>
        <v>11411.896581756417</v>
      </c>
      <c r="N274" s="56">
        <f t="shared" si="27"/>
        <v>10000</v>
      </c>
      <c r="O274" s="56">
        <f t="shared" si="28"/>
        <v>0</v>
      </c>
      <c r="P274" s="56">
        <f t="shared" si="29"/>
        <v>0</v>
      </c>
      <c r="Q274" s="45"/>
      <c r="R274" s="81"/>
      <c r="S274" s="55">
        <f t="shared" si="24"/>
        <v>0</v>
      </c>
    </row>
    <row r="275" spans="1:19" ht="13.5" thickBot="1">
      <c r="A275" s="78">
        <v>15</v>
      </c>
      <c r="B275" s="79" t="s">
        <v>539</v>
      </c>
      <c r="C275" s="80" t="s">
        <v>540</v>
      </c>
      <c r="E275" s="15">
        <v>2517.05476208046</v>
      </c>
      <c r="F275" s="14"/>
      <c r="G275" s="42">
        <v>6500</v>
      </c>
      <c r="H275" s="42"/>
      <c r="I275" s="15">
        <f t="shared" si="25"/>
        <v>9017.054762080461</v>
      </c>
      <c r="K275" s="43"/>
      <c r="L275" s="43">
        <v>40415</v>
      </c>
      <c r="M275" s="15">
        <f t="shared" si="26"/>
        <v>9017.054762080461</v>
      </c>
      <c r="N275" s="56">
        <f t="shared" si="27"/>
        <v>0</v>
      </c>
      <c r="O275" s="56">
        <f t="shared" si="28"/>
        <v>6500</v>
      </c>
      <c r="P275" s="56">
        <f t="shared" si="29"/>
        <v>0</v>
      </c>
      <c r="Q275" s="45" t="s">
        <v>1074</v>
      </c>
      <c r="R275" s="81"/>
      <c r="S275" s="55">
        <f t="shared" si="24"/>
        <v>0</v>
      </c>
    </row>
    <row r="276" spans="1:19" ht="13.5" thickBot="1">
      <c r="A276" s="78">
        <v>15</v>
      </c>
      <c r="B276" s="79" t="s">
        <v>541</v>
      </c>
      <c r="C276" s="80" t="s">
        <v>542</v>
      </c>
      <c r="E276" s="15">
        <v>1744.2592168968213</v>
      </c>
      <c r="F276" s="14"/>
      <c r="G276" s="42"/>
      <c r="H276" s="42"/>
      <c r="I276" s="15">
        <f t="shared" si="25"/>
        <v>1744.2592168968213</v>
      </c>
      <c r="K276" s="43"/>
      <c r="L276" s="43">
        <v>40415</v>
      </c>
      <c r="M276" s="15">
        <f t="shared" si="26"/>
        <v>1744.2592168968213</v>
      </c>
      <c r="N276" s="56">
        <f t="shared" si="27"/>
        <v>0</v>
      </c>
      <c r="O276" s="56">
        <f t="shared" si="28"/>
        <v>0</v>
      </c>
      <c r="P276" s="56">
        <f t="shared" si="29"/>
        <v>0</v>
      </c>
      <c r="Q276" s="45"/>
      <c r="R276" s="81"/>
      <c r="S276" s="55">
        <f t="shared" si="24"/>
        <v>0</v>
      </c>
    </row>
    <row r="277" spans="1:19" ht="13.5" thickBot="1">
      <c r="A277" s="78">
        <v>15</v>
      </c>
      <c r="B277" s="79" t="s">
        <v>543</v>
      </c>
      <c r="C277" s="80" t="s">
        <v>544</v>
      </c>
      <c r="E277" s="15">
        <v>2077.8062930981077</v>
      </c>
      <c r="F277" s="14"/>
      <c r="G277" s="42"/>
      <c r="H277" s="42"/>
      <c r="I277" s="15">
        <f t="shared" si="25"/>
        <v>2077.8062930981077</v>
      </c>
      <c r="K277" s="43"/>
      <c r="L277" s="43">
        <v>40428</v>
      </c>
      <c r="M277" s="15">
        <f t="shared" si="26"/>
        <v>2077.8062930981077</v>
      </c>
      <c r="N277" s="56">
        <f t="shared" si="27"/>
        <v>0</v>
      </c>
      <c r="O277" s="56">
        <f t="shared" si="28"/>
        <v>0</v>
      </c>
      <c r="P277" s="56">
        <f t="shared" si="29"/>
        <v>0</v>
      </c>
      <c r="Q277" s="45" t="s">
        <v>1073</v>
      </c>
      <c r="R277" s="81"/>
      <c r="S277" s="55">
        <f t="shared" si="24"/>
        <v>0</v>
      </c>
    </row>
    <row r="278" spans="1:19" ht="13.5" thickBot="1">
      <c r="A278" s="78">
        <v>15</v>
      </c>
      <c r="B278" s="79" t="s">
        <v>545</v>
      </c>
      <c r="C278" s="80" t="s">
        <v>546</v>
      </c>
      <c r="E278" s="15">
        <v>1989.1997699649437</v>
      </c>
      <c r="F278" s="14">
        <v>10000</v>
      </c>
      <c r="G278" s="42"/>
      <c r="H278" s="42"/>
      <c r="I278" s="15">
        <f t="shared" si="25"/>
        <v>11989.199769964944</v>
      </c>
      <c r="K278" s="43"/>
      <c r="L278" s="43">
        <v>40428</v>
      </c>
      <c r="M278" s="15">
        <f t="shared" si="26"/>
        <v>11989.199769964944</v>
      </c>
      <c r="N278" s="56">
        <f t="shared" si="27"/>
        <v>10000</v>
      </c>
      <c r="O278" s="56">
        <f t="shared" si="28"/>
        <v>0</v>
      </c>
      <c r="P278" s="56">
        <f t="shared" si="29"/>
        <v>0</v>
      </c>
      <c r="Q278" s="45" t="s">
        <v>1095</v>
      </c>
      <c r="R278" s="81"/>
      <c r="S278" s="55">
        <f t="shared" si="24"/>
        <v>0</v>
      </c>
    </row>
    <row r="279" spans="1:19" ht="13.5" thickBot="1">
      <c r="A279" s="78">
        <v>15</v>
      </c>
      <c r="B279" s="79" t="s">
        <v>547</v>
      </c>
      <c r="C279" s="80" t="s">
        <v>548</v>
      </c>
      <c r="E279" s="15">
        <v>2692.290732368541</v>
      </c>
      <c r="F279" s="14">
        <v>10000</v>
      </c>
      <c r="G279" s="42"/>
      <c r="H279" s="42"/>
      <c r="I279" s="15">
        <f t="shared" si="25"/>
        <v>12692.290732368541</v>
      </c>
      <c r="K279" s="43"/>
      <c r="L279" s="43">
        <v>40415</v>
      </c>
      <c r="M279" s="15">
        <f t="shared" si="26"/>
        <v>12692.290732368541</v>
      </c>
      <c r="N279" s="56">
        <f t="shared" si="27"/>
        <v>10000</v>
      </c>
      <c r="O279" s="56">
        <f t="shared" si="28"/>
        <v>0</v>
      </c>
      <c r="P279" s="56">
        <f t="shared" si="29"/>
        <v>0</v>
      </c>
      <c r="Q279" s="45"/>
      <c r="R279" s="81"/>
      <c r="S279" s="55">
        <f t="shared" si="24"/>
        <v>0</v>
      </c>
    </row>
    <row r="280" spans="1:19" ht="13.5" thickBot="1">
      <c r="A280" s="78">
        <v>15</v>
      </c>
      <c r="B280" s="79" t="s">
        <v>549</v>
      </c>
      <c r="C280" s="80" t="s">
        <v>550</v>
      </c>
      <c r="E280" s="15">
        <v>2533.4166466259217</v>
      </c>
      <c r="F280" s="14">
        <v>4000</v>
      </c>
      <c r="G280" s="42"/>
      <c r="H280" s="42"/>
      <c r="I280" s="15">
        <f t="shared" si="25"/>
        <v>6533.416646625921</v>
      </c>
      <c r="K280" s="43"/>
      <c r="L280" s="43">
        <v>40415</v>
      </c>
      <c r="M280" s="15">
        <f t="shared" si="26"/>
        <v>6533.416646625921</v>
      </c>
      <c r="N280" s="56">
        <f t="shared" si="27"/>
        <v>4000</v>
      </c>
      <c r="O280" s="56">
        <f t="shared" si="28"/>
        <v>0</v>
      </c>
      <c r="P280" s="56">
        <f t="shared" si="29"/>
        <v>0</v>
      </c>
      <c r="Q280" s="45"/>
      <c r="R280" s="81"/>
      <c r="S280" s="55">
        <f t="shared" si="24"/>
        <v>0</v>
      </c>
    </row>
    <row r="281" spans="1:19" ht="13.5" thickBot="1">
      <c r="A281" s="78">
        <v>15</v>
      </c>
      <c r="B281" s="79" t="s">
        <v>551</v>
      </c>
      <c r="C281" s="80" t="s">
        <v>552</v>
      </c>
      <c r="E281" s="15">
        <v>4255.305262547884</v>
      </c>
      <c r="F281" s="14">
        <v>15000</v>
      </c>
      <c r="G281" s="42"/>
      <c r="H281" s="42"/>
      <c r="I281" s="15">
        <f t="shared" si="25"/>
        <v>19255.305262547885</v>
      </c>
      <c r="K281" s="43"/>
      <c r="L281" s="43">
        <v>40415</v>
      </c>
      <c r="M281" s="15">
        <f t="shared" si="26"/>
        <v>19255.305262547885</v>
      </c>
      <c r="N281" s="56">
        <f t="shared" si="27"/>
        <v>15000</v>
      </c>
      <c r="O281" s="56">
        <f t="shared" si="28"/>
        <v>0</v>
      </c>
      <c r="P281" s="56">
        <f t="shared" si="29"/>
        <v>0</v>
      </c>
      <c r="Q281" s="45"/>
      <c r="R281" s="81"/>
      <c r="S281" s="55">
        <f t="shared" si="24"/>
        <v>0</v>
      </c>
    </row>
    <row r="282" spans="1:19" ht="13.5" thickBot="1">
      <c r="A282" s="78">
        <v>15</v>
      </c>
      <c r="B282" s="79" t="s">
        <v>553</v>
      </c>
      <c r="C282" s="80" t="s">
        <v>554</v>
      </c>
      <c r="E282" s="15">
        <v>2910.6304723055296</v>
      </c>
      <c r="F282" s="14"/>
      <c r="G282" s="42"/>
      <c r="H282" s="42"/>
      <c r="I282" s="15">
        <f t="shared" si="25"/>
        <v>2910.6304723055296</v>
      </c>
      <c r="K282" s="43"/>
      <c r="L282" s="43">
        <v>40428</v>
      </c>
      <c r="M282" s="15">
        <f t="shared" si="26"/>
        <v>2910.6304723055296</v>
      </c>
      <c r="N282" s="56">
        <f t="shared" si="27"/>
        <v>0</v>
      </c>
      <c r="O282" s="56">
        <f t="shared" si="28"/>
        <v>0</v>
      </c>
      <c r="P282" s="56">
        <f t="shared" si="29"/>
        <v>0</v>
      </c>
      <c r="Q282" s="45" t="s">
        <v>1073</v>
      </c>
      <c r="R282" s="81"/>
      <c r="S282" s="55">
        <f t="shared" si="24"/>
        <v>0</v>
      </c>
    </row>
    <row r="283" spans="1:19" ht="13.5" thickBot="1">
      <c r="A283" s="78">
        <v>15</v>
      </c>
      <c r="B283" s="79" t="s">
        <v>555</v>
      </c>
      <c r="C283" s="80" t="s">
        <v>556</v>
      </c>
      <c r="E283" s="15">
        <v>1377.1896955693428</v>
      </c>
      <c r="F283" s="14"/>
      <c r="G283" s="42"/>
      <c r="H283" s="42"/>
      <c r="I283" s="15">
        <f t="shared" si="25"/>
        <v>1377.1896955693428</v>
      </c>
      <c r="K283" s="43"/>
      <c r="L283" s="43">
        <v>40428</v>
      </c>
      <c r="M283" s="15">
        <f t="shared" si="26"/>
        <v>1377.1896955693428</v>
      </c>
      <c r="N283" s="56">
        <f t="shared" si="27"/>
        <v>0</v>
      </c>
      <c r="O283" s="56">
        <f t="shared" si="28"/>
        <v>0</v>
      </c>
      <c r="P283" s="56">
        <f t="shared" si="29"/>
        <v>0</v>
      </c>
      <c r="Q283" s="45" t="s">
        <v>1073</v>
      </c>
      <c r="R283" s="81"/>
      <c r="S283" s="55">
        <f t="shared" si="24"/>
        <v>0</v>
      </c>
    </row>
    <row r="284" spans="1:19" ht="13.5" thickBot="1">
      <c r="A284" s="78">
        <v>15</v>
      </c>
      <c r="B284" s="79" t="s">
        <v>557</v>
      </c>
      <c r="C284" s="80" t="s">
        <v>558</v>
      </c>
      <c r="E284" s="15">
        <v>1194.4440296899672</v>
      </c>
      <c r="F284" s="14"/>
      <c r="G284" s="42"/>
      <c r="H284" s="42"/>
      <c r="I284" s="15">
        <f t="shared" si="25"/>
        <v>1194.4440296899672</v>
      </c>
      <c r="K284" s="43"/>
      <c r="L284" s="43">
        <v>40415</v>
      </c>
      <c r="M284" s="15">
        <f t="shared" si="26"/>
        <v>1194.4440296899672</v>
      </c>
      <c r="N284" s="56">
        <f t="shared" si="27"/>
        <v>0</v>
      </c>
      <c r="O284" s="56">
        <f t="shared" si="28"/>
        <v>0</v>
      </c>
      <c r="P284" s="56">
        <f t="shared" si="29"/>
        <v>0</v>
      </c>
      <c r="Q284" s="45"/>
      <c r="R284" s="81"/>
      <c r="S284" s="55">
        <f t="shared" si="24"/>
        <v>0</v>
      </c>
    </row>
    <row r="285" spans="1:19" ht="13.5" thickBot="1">
      <c r="A285" s="78">
        <v>15</v>
      </c>
      <c r="B285" s="79" t="s">
        <v>559</v>
      </c>
      <c r="C285" s="80" t="s">
        <v>560</v>
      </c>
      <c r="E285" s="15">
        <v>1518.9748531642429</v>
      </c>
      <c r="F285" s="14">
        <v>10000</v>
      </c>
      <c r="G285" s="42"/>
      <c r="H285" s="42"/>
      <c r="I285" s="15">
        <f t="shared" si="25"/>
        <v>11518.974853164244</v>
      </c>
      <c r="K285" s="43"/>
      <c r="L285" s="43">
        <v>40415</v>
      </c>
      <c r="M285" s="15">
        <f t="shared" si="26"/>
        <v>11518.974853164244</v>
      </c>
      <c r="N285" s="56">
        <f t="shared" si="27"/>
        <v>10000</v>
      </c>
      <c r="O285" s="56">
        <f t="shared" si="28"/>
        <v>0</v>
      </c>
      <c r="P285" s="56">
        <f t="shared" si="29"/>
        <v>0</v>
      </c>
      <c r="Q285" s="45"/>
      <c r="R285" s="81"/>
      <c r="S285" s="55">
        <f t="shared" si="24"/>
        <v>0</v>
      </c>
    </row>
    <row r="286" spans="1:19" ht="13.5" thickBot="1">
      <c r="A286" s="78">
        <v>15</v>
      </c>
      <c r="B286" s="79" t="s">
        <v>561</v>
      </c>
      <c r="C286" s="80" t="s">
        <v>562</v>
      </c>
      <c r="E286" s="15">
        <v>3010.3961420871683</v>
      </c>
      <c r="F286" s="14"/>
      <c r="G286" s="42"/>
      <c r="H286" s="42"/>
      <c r="I286" s="15">
        <f t="shared" si="25"/>
        <v>3010.3961420871683</v>
      </c>
      <c r="K286" s="43"/>
      <c r="L286" s="43">
        <v>40428</v>
      </c>
      <c r="M286" s="15">
        <f t="shared" si="26"/>
        <v>3010.3961420871683</v>
      </c>
      <c r="N286" s="56">
        <f t="shared" si="27"/>
        <v>0</v>
      </c>
      <c r="O286" s="56">
        <f t="shared" si="28"/>
        <v>0</v>
      </c>
      <c r="P286" s="56">
        <f t="shared" si="29"/>
        <v>0</v>
      </c>
      <c r="Q286" s="45" t="s">
        <v>1073</v>
      </c>
      <c r="R286" s="81"/>
      <c r="S286" s="55">
        <f t="shared" si="24"/>
        <v>0</v>
      </c>
    </row>
    <row r="287" spans="1:19" ht="13.5" thickBot="1">
      <c r="A287" s="78">
        <v>15</v>
      </c>
      <c r="B287" s="79" t="s">
        <v>563</v>
      </c>
      <c r="C287" s="80" t="s">
        <v>564</v>
      </c>
      <c r="E287" s="15">
        <v>1677.5101247323776</v>
      </c>
      <c r="F287" s="14"/>
      <c r="G287" s="42"/>
      <c r="H287" s="42"/>
      <c r="I287" s="15">
        <f t="shared" si="25"/>
        <v>1677.5101247323776</v>
      </c>
      <c r="K287" s="43"/>
      <c r="L287" s="43">
        <v>40415</v>
      </c>
      <c r="M287" s="15">
        <f t="shared" si="26"/>
        <v>1677.5101247323776</v>
      </c>
      <c r="N287" s="56">
        <f t="shared" si="27"/>
        <v>0</v>
      </c>
      <c r="O287" s="56">
        <f t="shared" si="28"/>
        <v>0</v>
      </c>
      <c r="P287" s="56">
        <f t="shared" si="29"/>
        <v>0</v>
      </c>
      <c r="Q287" s="45"/>
      <c r="R287" s="81"/>
      <c r="S287" s="55">
        <f t="shared" si="24"/>
        <v>0</v>
      </c>
    </row>
    <row r="288" spans="1:19" ht="13.5" thickBot="1">
      <c r="A288" s="78">
        <v>15</v>
      </c>
      <c r="B288" s="79" t="s">
        <v>565</v>
      </c>
      <c r="C288" s="80" t="s">
        <v>566</v>
      </c>
      <c r="E288" s="15">
        <v>2174.518788546335</v>
      </c>
      <c r="F288" s="14"/>
      <c r="G288" s="42"/>
      <c r="H288" s="42"/>
      <c r="I288" s="15">
        <f t="shared" si="25"/>
        <v>2174.518788546335</v>
      </c>
      <c r="K288" s="43"/>
      <c r="L288" s="43">
        <v>40415</v>
      </c>
      <c r="M288" s="15">
        <f t="shared" si="26"/>
        <v>2174.518788546335</v>
      </c>
      <c r="N288" s="56">
        <f t="shared" si="27"/>
        <v>0</v>
      </c>
      <c r="O288" s="56">
        <f t="shared" si="28"/>
        <v>0</v>
      </c>
      <c r="P288" s="56">
        <f t="shared" si="29"/>
        <v>0</v>
      </c>
      <c r="Q288" s="45"/>
      <c r="R288" s="81"/>
      <c r="S288" s="55">
        <f t="shared" si="24"/>
        <v>0</v>
      </c>
    </row>
    <row r="289" spans="1:19" ht="13.5" thickBot="1">
      <c r="A289" s="78">
        <v>15</v>
      </c>
      <c r="B289" s="79" t="s">
        <v>567</v>
      </c>
      <c r="C289" s="80" t="s">
        <v>568</v>
      </c>
      <c r="E289" s="15">
        <v>1987.467874249313</v>
      </c>
      <c r="F289" s="14">
        <v>10000</v>
      </c>
      <c r="G289" s="42"/>
      <c r="H289" s="42"/>
      <c r="I289" s="15">
        <f t="shared" si="25"/>
        <v>11987.467874249312</v>
      </c>
      <c r="K289" s="43"/>
      <c r="L289" s="43">
        <v>40415</v>
      </c>
      <c r="M289" s="15">
        <f t="shared" si="26"/>
        <v>11987.467874249312</v>
      </c>
      <c r="N289" s="56">
        <f t="shared" si="27"/>
        <v>10000</v>
      </c>
      <c r="O289" s="56">
        <f t="shared" si="28"/>
        <v>0</v>
      </c>
      <c r="P289" s="56">
        <f t="shared" si="29"/>
        <v>0</v>
      </c>
      <c r="Q289" s="45"/>
      <c r="R289" s="81"/>
      <c r="S289" s="55">
        <f t="shared" si="24"/>
        <v>0</v>
      </c>
    </row>
    <row r="290" spans="1:19" ht="13.5" thickBot="1">
      <c r="A290" s="78">
        <v>15</v>
      </c>
      <c r="B290" s="79" t="s">
        <v>569</v>
      </c>
      <c r="C290" s="80" t="s">
        <v>570</v>
      </c>
      <c r="E290" s="15">
        <v>2115.8034651761136</v>
      </c>
      <c r="F290" s="14"/>
      <c r="G290" s="42"/>
      <c r="H290" s="42"/>
      <c r="I290" s="15">
        <f t="shared" si="25"/>
        <v>2115.8034651761136</v>
      </c>
      <c r="K290" s="43"/>
      <c r="L290" s="43">
        <v>40428</v>
      </c>
      <c r="M290" s="15">
        <f t="shared" si="26"/>
        <v>2115.8034651761136</v>
      </c>
      <c r="N290" s="56">
        <f t="shared" si="27"/>
        <v>0</v>
      </c>
      <c r="O290" s="56">
        <f t="shared" si="28"/>
        <v>0</v>
      </c>
      <c r="P290" s="56">
        <f t="shared" si="29"/>
        <v>0</v>
      </c>
      <c r="Q290" s="45" t="s">
        <v>1073</v>
      </c>
      <c r="R290" s="81"/>
      <c r="S290" s="55">
        <f t="shared" si="24"/>
        <v>0</v>
      </c>
    </row>
    <row r="291" spans="1:19" ht="13.5" thickBot="1">
      <c r="A291" s="78">
        <v>15</v>
      </c>
      <c r="B291" s="79" t="s">
        <v>571</v>
      </c>
      <c r="C291" s="80" t="s">
        <v>572</v>
      </c>
      <c r="E291" s="15">
        <v>4250.99041176747</v>
      </c>
      <c r="F291" s="14"/>
      <c r="G291" s="42"/>
      <c r="H291" s="42"/>
      <c r="I291" s="15">
        <f t="shared" si="25"/>
        <v>4250.99041176747</v>
      </c>
      <c r="K291" s="43"/>
      <c r="L291" s="43">
        <v>40415</v>
      </c>
      <c r="M291" s="15">
        <f t="shared" si="26"/>
        <v>4250.99041176747</v>
      </c>
      <c r="N291" s="56">
        <f t="shared" si="27"/>
        <v>0</v>
      </c>
      <c r="O291" s="56">
        <f t="shared" si="28"/>
        <v>0</v>
      </c>
      <c r="P291" s="56">
        <f t="shared" si="29"/>
        <v>0</v>
      </c>
      <c r="Q291" s="45"/>
      <c r="R291" s="81"/>
      <c r="S291" s="55">
        <f t="shared" si="24"/>
        <v>0</v>
      </c>
    </row>
    <row r="292" spans="1:19" ht="13.5" thickBot="1">
      <c r="A292" s="78">
        <v>15</v>
      </c>
      <c r="B292" s="79" t="s">
        <v>573</v>
      </c>
      <c r="C292" s="80" t="s">
        <v>574</v>
      </c>
      <c r="E292" s="15">
        <v>3838.1636893959826</v>
      </c>
      <c r="F292" s="14"/>
      <c r="G292" s="42">
        <v>6500</v>
      </c>
      <c r="H292" s="42"/>
      <c r="I292" s="15">
        <f t="shared" si="25"/>
        <v>10338.163689395982</v>
      </c>
      <c r="K292" s="43"/>
      <c r="L292" s="43">
        <v>40428</v>
      </c>
      <c r="M292" s="15">
        <f t="shared" si="26"/>
        <v>10338.163689395982</v>
      </c>
      <c r="N292" s="56">
        <f t="shared" si="27"/>
        <v>0</v>
      </c>
      <c r="O292" s="56">
        <f t="shared" si="28"/>
        <v>6500</v>
      </c>
      <c r="P292" s="56">
        <f t="shared" si="29"/>
        <v>0</v>
      </c>
      <c r="Q292" s="45" t="s">
        <v>1073</v>
      </c>
      <c r="R292" s="81"/>
      <c r="S292" s="55">
        <f t="shared" si="24"/>
        <v>0</v>
      </c>
    </row>
    <row r="293" spans="1:19" ht="13.5" thickBot="1">
      <c r="A293" s="78">
        <v>15</v>
      </c>
      <c r="B293" s="79" t="s">
        <v>575</v>
      </c>
      <c r="C293" s="80" t="s">
        <v>576</v>
      </c>
      <c r="E293" s="15">
        <v>2214.38101969752</v>
      </c>
      <c r="F293" s="14"/>
      <c r="G293" s="42"/>
      <c r="H293" s="42"/>
      <c r="I293" s="15">
        <f t="shared" si="25"/>
        <v>2214.38101969752</v>
      </c>
      <c r="K293" s="43"/>
      <c r="L293" s="43">
        <v>40428</v>
      </c>
      <c r="M293" s="15">
        <f t="shared" si="26"/>
        <v>2214.38101969752</v>
      </c>
      <c r="N293" s="56">
        <f t="shared" si="27"/>
        <v>0</v>
      </c>
      <c r="O293" s="56">
        <f t="shared" si="28"/>
        <v>0</v>
      </c>
      <c r="P293" s="56">
        <f t="shared" si="29"/>
        <v>0</v>
      </c>
      <c r="Q293" s="45" t="s">
        <v>1073</v>
      </c>
      <c r="R293" s="81"/>
      <c r="S293" s="55">
        <f t="shared" si="24"/>
        <v>0</v>
      </c>
    </row>
    <row r="294" spans="1:19" ht="13.5" thickBot="1">
      <c r="A294" s="78">
        <v>15</v>
      </c>
      <c r="B294" s="79" t="s">
        <v>578</v>
      </c>
      <c r="C294" s="80" t="s">
        <v>579</v>
      </c>
      <c r="E294" s="15">
        <v>1697.842537049022</v>
      </c>
      <c r="F294" s="14"/>
      <c r="G294" s="42"/>
      <c r="H294" s="42"/>
      <c r="I294" s="15">
        <f t="shared" si="25"/>
        <v>1697.842537049022</v>
      </c>
      <c r="K294" s="43"/>
      <c r="L294" s="43">
        <v>40415</v>
      </c>
      <c r="M294" s="15">
        <f>IF(L294&lt;&gt;"",I294,"")</f>
        <v>1697.842537049022</v>
      </c>
      <c r="N294" s="56">
        <f t="shared" si="27"/>
        <v>0</v>
      </c>
      <c r="O294" s="56">
        <f t="shared" si="28"/>
        <v>0</v>
      </c>
      <c r="P294" s="56">
        <f t="shared" si="29"/>
        <v>0</v>
      </c>
      <c r="Q294" s="45"/>
      <c r="R294" s="81"/>
      <c r="S294" s="55">
        <f>IF(K294&gt;0,ROUND(I294,0),0)</f>
        <v>0</v>
      </c>
    </row>
    <row r="295" spans="1:20" ht="13.5" thickBot="1">
      <c r="A295" s="78">
        <v>15</v>
      </c>
      <c r="B295" s="79" t="s">
        <v>580</v>
      </c>
      <c r="C295" s="80" t="s">
        <v>581</v>
      </c>
      <c r="E295" s="15">
        <v>1746.8149157291623</v>
      </c>
      <c r="F295" s="14">
        <v>9000</v>
      </c>
      <c r="G295" s="42"/>
      <c r="H295" s="42"/>
      <c r="I295" s="15">
        <f t="shared" si="25"/>
        <v>10746.814915729163</v>
      </c>
      <c r="K295" s="43"/>
      <c r="L295" s="43">
        <v>40428</v>
      </c>
      <c r="M295" s="15">
        <f>IF(L295&lt;&gt;"",I295,"")</f>
        <v>10746.814915729163</v>
      </c>
      <c r="N295" s="56">
        <f t="shared" si="27"/>
        <v>9000</v>
      </c>
      <c r="O295" s="56">
        <f t="shared" si="28"/>
        <v>0</v>
      </c>
      <c r="P295" s="56">
        <f t="shared" si="29"/>
        <v>0</v>
      </c>
      <c r="Q295" s="45" t="s">
        <v>1073</v>
      </c>
      <c r="R295" s="117"/>
      <c r="S295" s="55">
        <f>IF(K295&gt;0,ROUND(I295,0),0)</f>
        <v>0</v>
      </c>
      <c r="T295" s="14"/>
    </row>
    <row r="296" spans="1:20" s="104" customFormat="1" ht="13.5" thickBot="1">
      <c r="A296" s="112">
        <v>15</v>
      </c>
      <c r="B296" s="113" t="s">
        <v>1050</v>
      </c>
      <c r="C296" s="114" t="s">
        <v>577</v>
      </c>
      <c r="D296" s="100"/>
      <c r="E296" s="118">
        <v>2625.060522309814</v>
      </c>
      <c r="F296" s="103">
        <v>11000</v>
      </c>
      <c r="G296" s="103"/>
      <c r="H296" s="103"/>
      <c r="I296" s="132">
        <f t="shared" si="25"/>
        <v>13625.060522309814</v>
      </c>
      <c r="K296" s="105"/>
      <c r="L296" s="43">
        <v>40428</v>
      </c>
      <c r="M296" s="101">
        <f>IF(L296&lt;&gt;"",I296,"")</f>
        <v>13625.060522309814</v>
      </c>
      <c r="N296" s="106">
        <f t="shared" si="27"/>
        <v>11000</v>
      </c>
      <c r="O296" s="106">
        <f t="shared" si="28"/>
        <v>0</v>
      </c>
      <c r="P296" s="106">
        <f t="shared" si="29"/>
        <v>0</v>
      </c>
      <c r="Q296" s="45" t="s">
        <v>1073</v>
      </c>
      <c r="R296" s="116">
        <f>SUM(I261:I296)</f>
        <v>276829.91251557844</v>
      </c>
      <c r="S296" s="110">
        <f>IF(K296&gt;0,ROUND(I296,0),0)</f>
        <v>0</v>
      </c>
      <c r="T296" s="102">
        <f>SUM(S261:S296)</f>
        <v>0</v>
      </c>
    </row>
    <row r="297" spans="1:19" ht="13.5" thickBot="1">
      <c r="A297" s="16">
        <v>16</v>
      </c>
      <c r="B297" s="96" t="s">
        <v>582</v>
      </c>
      <c r="C297" s="17" t="s">
        <v>583</v>
      </c>
      <c r="E297" s="15">
        <v>21309.466547585267</v>
      </c>
      <c r="F297" s="14">
        <v>13000</v>
      </c>
      <c r="G297" s="42"/>
      <c r="H297" s="42"/>
      <c r="I297" s="15">
        <f t="shared" si="25"/>
        <v>34309.46654758527</v>
      </c>
      <c r="K297" s="43"/>
      <c r="L297" s="43">
        <v>40478</v>
      </c>
      <c r="M297" s="15">
        <f t="shared" si="26"/>
        <v>34309.46654758527</v>
      </c>
      <c r="N297" s="56">
        <f t="shared" si="27"/>
        <v>13000</v>
      </c>
      <c r="O297" s="56">
        <f t="shared" si="28"/>
        <v>0</v>
      </c>
      <c r="P297" s="56">
        <f t="shared" si="29"/>
        <v>0</v>
      </c>
      <c r="Q297" s="150" t="s">
        <v>1086</v>
      </c>
      <c r="R297" s="81"/>
      <c r="S297" s="55">
        <f t="shared" si="24"/>
        <v>0</v>
      </c>
    </row>
    <row r="298" spans="1:19" ht="13.5" thickBot="1">
      <c r="A298" s="16">
        <v>16</v>
      </c>
      <c r="B298" s="12" t="s">
        <v>584</v>
      </c>
      <c r="C298" s="17" t="s">
        <v>585</v>
      </c>
      <c r="E298" s="15">
        <v>2632.2051429186117</v>
      </c>
      <c r="F298" s="14">
        <v>3000</v>
      </c>
      <c r="G298" s="42"/>
      <c r="H298" s="42"/>
      <c r="I298" s="15">
        <f t="shared" si="25"/>
        <v>5632.205142918612</v>
      </c>
      <c r="K298" s="43"/>
      <c r="L298" s="43">
        <v>40374</v>
      </c>
      <c r="M298" s="15">
        <f t="shared" si="26"/>
        <v>5632.205142918612</v>
      </c>
      <c r="N298" s="56">
        <f t="shared" si="27"/>
        <v>3000</v>
      </c>
      <c r="O298" s="56">
        <f t="shared" si="28"/>
        <v>0</v>
      </c>
      <c r="P298" s="56">
        <f t="shared" si="29"/>
        <v>0</v>
      </c>
      <c r="Q298" s="45"/>
      <c r="R298" s="81"/>
      <c r="S298" s="55">
        <f t="shared" si="24"/>
        <v>0</v>
      </c>
    </row>
    <row r="299" spans="1:19" ht="13.5" thickBot="1">
      <c r="A299" s="16">
        <v>16</v>
      </c>
      <c r="B299" s="12" t="s">
        <v>586</v>
      </c>
      <c r="C299" s="17" t="s">
        <v>587</v>
      </c>
      <c r="E299" s="15">
        <v>1913.999438246707</v>
      </c>
      <c r="F299" s="14"/>
      <c r="G299" s="42"/>
      <c r="H299" s="42"/>
      <c r="I299" s="15">
        <f t="shared" si="25"/>
        <v>1913.999438246707</v>
      </c>
      <c r="K299" s="43"/>
      <c r="L299" s="43">
        <v>40374</v>
      </c>
      <c r="M299" s="15">
        <f t="shared" si="26"/>
        <v>1913.999438246707</v>
      </c>
      <c r="N299" s="56">
        <f t="shared" si="27"/>
        <v>0</v>
      </c>
      <c r="O299" s="56">
        <f t="shared" si="28"/>
        <v>0</v>
      </c>
      <c r="P299" s="56">
        <f t="shared" si="29"/>
        <v>0</v>
      </c>
      <c r="Q299" s="45"/>
      <c r="R299" s="81"/>
      <c r="S299" s="55">
        <f t="shared" si="24"/>
        <v>0</v>
      </c>
    </row>
    <row r="300" spans="1:19" ht="13.5" thickBot="1">
      <c r="A300" s="16">
        <v>16</v>
      </c>
      <c r="B300" s="12" t="s">
        <v>588</v>
      </c>
      <c r="C300" s="17" t="s">
        <v>589</v>
      </c>
      <c r="E300" s="15">
        <v>2790.689276262374</v>
      </c>
      <c r="F300" s="14"/>
      <c r="G300" s="42"/>
      <c r="H300" s="42"/>
      <c r="I300" s="15">
        <f t="shared" si="25"/>
        <v>2790.689276262374</v>
      </c>
      <c r="K300" s="43"/>
      <c r="L300" s="43">
        <v>40374</v>
      </c>
      <c r="M300" s="15">
        <f t="shared" si="26"/>
        <v>2790.689276262374</v>
      </c>
      <c r="N300" s="56">
        <f t="shared" si="27"/>
        <v>0</v>
      </c>
      <c r="O300" s="56">
        <f t="shared" si="28"/>
        <v>0</v>
      </c>
      <c r="P300" s="56">
        <f t="shared" si="29"/>
        <v>0</v>
      </c>
      <c r="Q300" s="45"/>
      <c r="R300" s="81"/>
      <c r="S300" s="55">
        <f aca="true" t="shared" si="30" ref="S300:S345">IF(K300&gt;0,ROUND(I300,0),0)</f>
        <v>0</v>
      </c>
    </row>
    <row r="301" spans="1:19" ht="13.5" thickBot="1">
      <c r="A301" s="16">
        <v>16</v>
      </c>
      <c r="B301" s="12" t="s">
        <v>590</v>
      </c>
      <c r="C301" s="17" t="s">
        <v>591</v>
      </c>
      <c r="E301" s="15">
        <v>2154.4926233769484</v>
      </c>
      <c r="F301" s="14">
        <v>3000</v>
      </c>
      <c r="G301" s="42"/>
      <c r="H301" s="42"/>
      <c r="I301" s="15">
        <f t="shared" si="25"/>
        <v>5154.492623376948</v>
      </c>
      <c r="K301" s="43"/>
      <c r="L301" s="43">
        <v>40374</v>
      </c>
      <c r="M301" s="15">
        <f t="shared" si="26"/>
        <v>5154.492623376948</v>
      </c>
      <c r="N301" s="56">
        <f t="shared" si="27"/>
        <v>3000</v>
      </c>
      <c r="O301" s="56">
        <f t="shared" si="28"/>
        <v>0</v>
      </c>
      <c r="P301" s="56">
        <f t="shared" si="29"/>
        <v>0</v>
      </c>
      <c r="Q301" s="45"/>
      <c r="R301" s="81"/>
      <c r="S301" s="55">
        <f t="shared" si="30"/>
        <v>0</v>
      </c>
    </row>
    <row r="302" spans="1:19" ht="13.5" thickBot="1">
      <c r="A302" s="16">
        <v>16</v>
      </c>
      <c r="B302" s="12" t="s">
        <v>592</v>
      </c>
      <c r="C302" s="17" t="s">
        <v>593</v>
      </c>
      <c r="E302" s="15">
        <v>1850.682094109466</v>
      </c>
      <c r="F302" s="14"/>
      <c r="G302" s="42"/>
      <c r="H302" s="42"/>
      <c r="I302" s="15">
        <f t="shared" si="25"/>
        <v>1850.682094109466</v>
      </c>
      <c r="K302" s="43"/>
      <c r="L302" s="43">
        <v>40374</v>
      </c>
      <c r="M302" s="15">
        <f t="shared" si="26"/>
        <v>1850.682094109466</v>
      </c>
      <c r="N302" s="56">
        <f t="shared" si="27"/>
        <v>0</v>
      </c>
      <c r="O302" s="56">
        <f t="shared" si="28"/>
        <v>0</v>
      </c>
      <c r="P302" s="56">
        <f t="shared" si="29"/>
        <v>0</v>
      </c>
      <c r="Q302" s="45"/>
      <c r="R302" s="81"/>
      <c r="S302" s="55">
        <f t="shared" si="30"/>
        <v>0</v>
      </c>
    </row>
    <row r="303" spans="1:19" ht="13.5" thickBot="1">
      <c r="A303" s="16">
        <v>16</v>
      </c>
      <c r="B303" s="12" t="s">
        <v>594</v>
      </c>
      <c r="C303" s="17" t="s">
        <v>595</v>
      </c>
      <c r="E303" s="15">
        <v>1807.1664192307755</v>
      </c>
      <c r="F303" s="14"/>
      <c r="G303" s="42"/>
      <c r="H303" s="42"/>
      <c r="I303" s="15">
        <f t="shared" si="25"/>
        <v>1807.1664192307755</v>
      </c>
      <c r="K303" s="43"/>
      <c r="L303" s="43">
        <v>40374</v>
      </c>
      <c r="M303" s="15">
        <f t="shared" si="26"/>
        <v>1807.1664192307755</v>
      </c>
      <c r="N303" s="56">
        <f t="shared" si="27"/>
        <v>0</v>
      </c>
      <c r="O303" s="56">
        <f t="shared" si="28"/>
        <v>0</v>
      </c>
      <c r="P303" s="56">
        <f t="shared" si="29"/>
        <v>0</v>
      </c>
      <c r="Q303" s="45"/>
      <c r="R303" s="81"/>
      <c r="S303" s="55">
        <f t="shared" si="30"/>
        <v>0</v>
      </c>
    </row>
    <row r="304" spans="1:19" ht="13.5" thickBot="1">
      <c r="A304" s="16">
        <v>16</v>
      </c>
      <c r="B304" s="12" t="s">
        <v>596</v>
      </c>
      <c r="C304" s="17" t="s">
        <v>597</v>
      </c>
      <c r="E304" s="15">
        <v>3042.0489123589086</v>
      </c>
      <c r="F304" s="14">
        <v>8000</v>
      </c>
      <c r="G304" s="42"/>
      <c r="H304" s="42"/>
      <c r="I304" s="15">
        <f t="shared" si="25"/>
        <v>11042.048912358909</v>
      </c>
      <c r="K304" s="43"/>
      <c r="L304" s="43">
        <v>40374</v>
      </c>
      <c r="M304" s="15">
        <f t="shared" si="26"/>
        <v>11042.048912358909</v>
      </c>
      <c r="N304" s="56">
        <f t="shared" si="27"/>
        <v>8000</v>
      </c>
      <c r="O304" s="56">
        <f t="shared" si="28"/>
        <v>0</v>
      </c>
      <c r="P304" s="56">
        <f t="shared" si="29"/>
        <v>0</v>
      </c>
      <c r="Q304" s="45"/>
      <c r="R304" s="81"/>
      <c r="S304" s="55">
        <f t="shared" si="30"/>
        <v>0</v>
      </c>
    </row>
    <row r="305" spans="1:19" ht="13.5" thickBot="1">
      <c r="A305" s="16">
        <v>16</v>
      </c>
      <c r="B305" s="12" t="s">
        <v>598</v>
      </c>
      <c r="C305" s="17" t="s">
        <v>599</v>
      </c>
      <c r="E305" s="15">
        <v>2442.479480113479</v>
      </c>
      <c r="F305" s="14"/>
      <c r="G305" s="42"/>
      <c r="H305" s="42"/>
      <c r="I305" s="15">
        <f t="shared" si="25"/>
        <v>2442.479480113479</v>
      </c>
      <c r="K305" s="43"/>
      <c r="L305" s="43">
        <v>40374</v>
      </c>
      <c r="M305" s="15">
        <f t="shared" si="26"/>
        <v>2442.479480113479</v>
      </c>
      <c r="N305" s="56">
        <f t="shared" si="27"/>
        <v>0</v>
      </c>
      <c r="O305" s="56">
        <f t="shared" si="28"/>
        <v>0</v>
      </c>
      <c r="P305" s="56">
        <f t="shared" si="29"/>
        <v>0</v>
      </c>
      <c r="Q305" s="45"/>
      <c r="R305" s="81"/>
      <c r="S305" s="55">
        <f t="shared" si="30"/>
        <v>0</v>
      </c>
    </row>
    <row r="306" spans="1:19" ht="13.5" thickBot="1">
      <c r="A306" s="16">
        <v>16</v>
      </c>
      <c r="B306" s="12" t="s">
        <v>600</v>
      </c>
      <c r="C306" s="17" t="s">
        <v>601</v>
      </c>
      <c r="E306" s="15">
        <v>2877.360963770838</v>
      </c>
      <c r="F306" s="14"/>
      <c r="G306" s="42"/>
      <c r="H306" s="42"/>
      <c r="I306" s="15">
        <f t="shared" si="25"/>
        <v>2877.360963770838</v>
      </c>
      <c r="K306" s="43"/>
      <c r="L306" s="43">
        <v>40374</v>
      </c>
      <c r="M306" s="15">
        <f t="shared" si="26"/>
        <v>2877.360963770838</v>
      </c>
      <c r="N306" s="56">
        <f t="shared" si="27"/>
        <v>0</v>
      </c>
      <c r="O306" s="56">
        <f t="shared" si="28"/>
        <v>0</v>
      </c>
      <c r="P306" s="56">
        <f t="shared" si="29"/>
        <v>0</v>
      </c>
      <c r="Q306" s="45"/>
      <c r="R306" s="81"/>
      <c r="S306" s="55">
        <f t="shared" si="30"/>
        <v>0</v>
      </c>
    </row>
    <row r="307" spans="1:19" ht="13.5" thickBot="1">
      <c r="A307" s="16">
        <v>16</v>
      </c>
      <c r="B307" s="12" t="s">
        <v>602</v>
      </c>
      <c r="C307" s="17" t="s">
        <v>603</v>
      </c>
      <c r="E307" s="15">
        <v>1625.5600759814774</v>
      </c>
      <c r="F307" s="14"/>
      <c r="G307" s="42"/>
      <c r="H307" s="42"/>
      <c r="I307" s="15">
        <f t="shared" si="25"/>
        <v>1625.5600759814774</v>
      </c>
      <c r="K307" s="43"/>
      <c r="L307" s="43">
        <v>40374</v>
      </c>
      <c r="M307" s="15">
        <f t="shared" si="26"/>
        <v>1625.5600759814774</v>
      </c>
      <c r="N307" s="56">
        <f t="shared" si="27"/>
        <v>0</v>
      </c>
      <c r="O307" s="56">
        <f t="shared" si="28"/>
        <v>0</v>
      </c>
      <c r="P307" s="56">
        <f t="shared" si="29"/>
        <v>0</v>
      </c>
      <c r="Q307" s="45"/>
      <c r="R307" s="81"/>
      <c r="S307" s="55">
        <f t="shared" si="30"/>
        <v>0</v>
      </c>
    </row>
    <row r="308" spans="1:19" ht="13.5" thickBot="1">
      <c r="A308" s="16">
        <v>16</v>
      </c>
      <c r="B308" s="12" t="s">
        <v>604</v>
      </c>
      <c r="C308" s="17" t="s">
        <v>605</v>
      </c>
      <c r="E308" s="15">
        <v>1620.214974895262</v>
      </c>
      <c r="F308" s="14"/>
      <c r="G308" s="42"/>
      <c r="H308" s="42"/>
      <c r="I308" s="15">
        <f t="shared" si="25"/>
        <v>1620.214974895262</v>
      </c>
      <c r="K308" s="43"/>
      <c r="L308" s="43">
        <v>40374</v>
      </c>
      <c r="M308" s="15">
        <f t="shared" si="26"/>
        <v>1620.214974895262</v>
      </c>
      <c r="N308" s="56">
        <f t="shared" si="27"/>
        <v>0</v>
      </c>
      <c r="O308" s="56">
        <f t="shared" si="28"/>
        <v>0</v>
      </c>
      <c r="P308" s="56">
        <f t="shared" si="29"/>
        <v>0</v>
      </c>
      <c r="Q308" s="45"/>
      <c r="R308" s="81"/>
      <c r="S308" s="55">
        <f t="shared" si="30"/>
        <v>0</v>
      </c>
    </row>
    <row r="309" spans="1:19" ht="13.5" thickBot="1">
      <c r="A309" s="16">
        <v>16</v>
      </c>
      <c r="B309" s="12" t="s">
        <v>606</v>
      </c>
      <c r="C309" s="17" t="s">
        <v>607</v>
      </c>
      <c r="E309" s="15">
        <v>5357.045752553926</v>
      </c>
      <c r="F309" s="14"/>
      <c r="G309" s="42"/>
      <c r="H309" s="42"/>
      <c r="I309" s="15">
        <f t="shared" si="25"/>
        <v>5357.045752553926</v>
      </c>
      <c r="K309" s="43"/>
      <c r="L309" s="43">
        <v>40374</v>
      </c>
      <c r="M309" s="15">
        <f t="shared" si="26"/>
        <v>5357.045752553926</v>
      </c>
      <c r="N309" s="56">
        <f t="shared" si="27"/>
        <v>0</v>
      </c>
      <c r="O309" s="56">
        <f t="shared" si="28"/>
        <v>0</v>
      </c>
      <c r="P309" s="56">
        <f t="shared" si="29"/>
        <v>0</v>
      </c>
      <c r="Q309" s="45"/>
      <c r="R309" s="81"/>
      <c r="S309" s="55">
        <f t="shared" si="30"/>
        <v>0</v>
      </c>
    </row>
    <row r="310" spans="1:19" ht="13.5" thickBot="1">
      <c r="A310" s="16">
        <v>16</v>
      </c>
      <c r="B310" s="12" t="s">
        <v>608</v>
      </c>
      <c r="C310" s="17" t="s">
        <v>609</v>
      </c>
      <c r="E310" s="15">
        <v>2873.6320930318725</v>
      </c>
      <c r="F310" s="14"/>
      <c r="G310" s="42">
        <v>6500</v>
      </c>
      <c r="H310" s="42"/>
      <c r="I310" s="15">
        <f t="shared" si="25"/>
        <v>9373.632093031873</v>
      </c>
      <c r="K310" s="43"/>
      <c r="L310" s="43">
        <v>40374</v>
      </c>
      <c r="M310" s="15">
        <f t="shared" si="26"/>
        <v>9373.632093031873</v>
      </c>
      <c r="N310" s="56">
        <f t="shared" si="27"/>
        <v>0</v>
      </c>
      <c r="O310" s="56">
        <f t="shared" si="28"/>
        <v>6500</v>
      </c>
      <c r="P310" s="56">
        <f t="shared" si="29"/>
        <v>0</v>
      </c>
      <c r="Q310" s="45"/>
      <c r="R310" s="81"/>
      <c r="S310" s="55">
        <f t="shared" si="30"/>
        <v>0</v>
      </c>
    </row>
    <row r="311" spans="1:19" ht="13.5" thickBot="1">
      <c r="A311" s="16">
        <v>16</v>
      </c>
      <c r="B311" s="12" t="s">
        <v>610</v>
      </c>
      <c r="C311" s="17" t="s">
        <v>611</v>
      </c>
      <c r="E311" s="15">
        <v>2727.462460424244</v>
      </c>
      <c r="F311" s="14"/>
      <c r="G311" s="42"/>
      <c r="H311" s="42"/>
      <c r="I311" s="15">
        <f t="shared" si="25"/>
        <v>2727.462460424244</v>
      </c>
      <c r="K311" s="43"/>
      <c r="L311" s="43">
        <v>40374</v>
      </c>
      <c r="M311" s="15">
        <f t="shared" si="26"/>
        <v>2727.462460424244</v>
      </c>
      <c r="N311" s="56">
        <f t="shared" si="27"/>
        <v>0</v>
      </c>
      <c r="O311" s="56">
        <f t="shared" si="28"/>
        <v>0</v>
      </c>
      <c r="P311" s="56">
        <f t="shared" si="29"/>
        <v>0</v>
      </c>
      <c r="Q311" s="45"/>
      <c r="R311" s="81"/>
      <c r="S311" s="55">
        <f t="shared" si="30"/>
        <v>0</v>
      </c>
    </row>
    <row r="312" spans="1:19" ht="13.5" thickBot="1">
      <c r="A312" s="16">
        <v>16</v>
      </c>
      <c r="B312" s="12" t="s">
        <v>612</v>
      </c>
      <c r="C312" s="17" t="s">
        <v>613</v>
      </c>
      <c r="E312" s="15">
        <v>3599.6095790640684</v>
      </c>
      <c r="F312" s="14"/>
      <c r="G312" s="42"/>
      <c r="H312" s="42"/>
      <c r="I312" s="15">
        <f t="shared" si="25"/>
        <v>3599.6095790640684</v>
      </c>
      <c r="K312" s="43"/>
      <c r="L312" s="43">
        <v>40374</v>
      </c>
      <c r="M312" s="15">
        <f t="shared" si="26"/>
        <v>3599.6095790640684</v>
      </c>
      <c r="N312" s="56">
        <f t="shared" si="27"/>
        <v>0</v>
      </c>
      <c r="O312" s="56">
        <f t="shared" si="28"/>
        <v>0</v>
      </c>
      <c r="P312" s="56">
        <f t="shared" si="29"/>
        <v>0</v>
      </c>
      <c r="Q312" s="45"/>
      <c r="R312" s="81"/>
      <c r="S312" s="55">
        <f t="shared" si="30"/>
        <v>0</v>
      </c>
    </row>
    <row r="313" spans="1:19" ht="13.5" thickBot="1">
      <c r="A313" s="16">
        <v>16</v>
      </c>
      <c r="B313" s="12" t="s">
        <v>614</v>
      </c>
      <c r="C313" s="17" t="s">
        <v>615</v>
      </c>
      <c r="E313" s="15">
        <v>4828.093866597994</v>
      </c>
      <c r="F313" s="14"/>
      <c r="G313" s="42"/>
      <c r="H313" s="42"/>
      <c r="I313" s="15">
        <f t="shared" si="25"/>
        <v>4828.093866597994</v>
      </c>
      <c r="K313" s="43"/>
      <c r="L313" s="43">
        <v>40374</v>
      </c>
      <c r="M313" s="15">
        <f t="shared" si="26"/>
        <v>4828.093866597994</v>
      </c>
      <c r="N313" s="56">
        <f t="shared" si="27"/>
        <v>0</v>
      </c>
      <c r="O313" s="56">
        <f t="shared" si="28"/>
        <v>0</v>
      </c>
      <c r="P313" s="56">
        <f t="shared" si="29"/>
        <v>0</v>
      </c>
      <c r="Q313" s="45"/>
      <c r="R313" s="81"/>
      <c r="S313" s="55">
        <f t="shared" si="30"/>
        <v>0</v>
      </c>
    </row>
    <row r="314" spans="1:19" ht="13.5" thickBot="1">
      <c r="A314" s="16">
        <v>16</v>
      </c>
      <c r="B314" s="12" t="s">
        <v>616</v>
      </c>
      <c r="C314" s="17" t="s">
        <v>617</v>
      </c>
      <c r="E314" s="15">
        <v>3128.087273907972</v>
      </c>
      <c r="F314" s="14"/>
      <c r="G314" s="42"/>
      <c r="H314" s="42"/>
      <c r="I314" s="15">
        <f t="shared" si="25"/>
        <v>3128.087273907972</v>
      </c>
      <c r="K314" s="43"/>
      <c r="L314" s="43">
        <v>40374</v>
      </c>
      <c r="M314" s="15">
        <f t="shared" si="26"/>
        <v>3128.087273907972</v>
      </c>
      <c r="N314" s="56">
        <f t="shared" si="27"/>
        <v>0</v>
      </c>
      <c r="O314" s="56">
        <f t="shared" si="28"/>
        <v>0</v>
      </c>
      <c r="P314" s="56">
        <f t="shared" si="29"/>
        <v>0</v>
      </c>
      <c r="Q314" s="45"/>
      <c r="R314" s="81"/>
      <c r="S314" s="55">
        <f t="shared" si="30"/>
        <v>0</v>
      </c>
    </row>
    <row r="315" spans="1:19" ht="13.5" thickBot="1">
      <c r="A315" s="16">
        <v>16</v>
      </c>
      <c r="B315" s="12" t="s">
        <v>618</v>
      </c>
      <c r="C315" s="17" t="s">
        <v>619</v>
      </c>
      <c r="E315" s="15">
        <v>4798.75111308688</v>
      </c>
      <c r="F315" s="14"/>
      <c r="G315" s="42">
        <v>6500</v>
      </c>
      <c r="H315" s="42"/>
      <c r="I315" s="15">
        <f t="shared" si="25"/>
        <v>11298.75111308688</v>
      </c>
      <c r="K315" s="43"/>
      <c r="L315" s="43">
        <v>40374</v>
      </c>
      <c r="M315" s="15">
        <f t="shared" si="26"/>
        <v>11298.75111308688</v>
      </c>
      <c r="N315" s="56">
        <f t="shared" si="27"/>
        <v>0</v>
      </c>
      <c r="O315" s="56">
        <f t="shared" si="28"/>
        <v>6500</v>
      </c>
      <c r="P315" s="56">
        <f t="shared" si="29"/>
        <v>0</v>
      </c>
      <c r="Q315" s="45"/>
      <c r="R315" s="81"/>
      <c r="S315" s="55">
        <f t="shared" si="30"/>
        <v>0</v>
      </c>
    </row>
    <row r="316" spans="1:19" ht="13.5" thickBot="1">
      <c r="A316" s="16">
        <v>16</v>
      </c>
      <c r="B316" s="12" t="s">
        <v>620</v>
      </c>
      <c r="C316" s="17" t="s">
        <v>621</v>
      </c>
      <c r="E316" s="15">
        <v>4146.165238844233</v>
      </c>
      <c r="F316" s="14"/>
      <c r="G316" s="42"/>
      <c r="H316" s="42"/>
      <c r="I316" s="15">
        <f t="shared" si="25"/>
        <v>4146.165238844233</v>
      </c>
      <c r="K316" s="43"/>
      <c r="L316" s="43">
        <v>40374</v>
      </c>
      <c r="M316" s="15">
        <f t="shared" si="26"/>
        <v>4146.165238844233</v>
      </c>
      <c r="N316" s="56">
        <f t="shared" si="27"/>
        <v>0</v>
      </c>
      <c r="O316" s="56">
        <f t="shared" si="28"/>
        <v>0</v>
      </c>
      <c r="P316" s="56">
        <f t="shared" si="29"/>
        <v>0</v>
      </c>
      <c r="Q316" s="45"/>
      <c r="R316" s="81"/>
      <c r="S316" s="55">
        <f t="shared" si="30"/>
        <v>0</v>
      </c>
    </row>
    <row r="317" spans="1:19" ht="13.5" thickBot="1">
      <c r="A317" s="16">
        <v>16</v>
      </c>
      <c r="B317" s="12" t="s">
        <v>622</v>
      </c>
      <c r="C317" s="17" t="s">
        <v>623</v>
      </c>
      <c r="E317" s="15">
        <v>2289.12153237828</v>
      </c>
      <c r="F317" s="14"/>
      <c r="G317" s="42"/>
      <c r="H317" s="42"/>
      <c r="I317" s="15">
        <f t="shared" si="25"/>
        <v>2289.12153237828</v>
      </c>
      <c r="K317" s="43"/>
      <c r="L317" s="43">
        <v>40374</v>
      </c>
      <c r="M317" s="15">
        <f t="shared" si="26"/>
        <v>2289.12153237828</v>
      </c>
      <c r="N317" s="56">
        <f t="shared" si="27"/>
        <v>0</v>
      </c>
      <c r="O317" s="56">
        <f t="shared" si="28"/>
        <v>0</v>
      </c>
      <c r="P317" s="56">
        <f t="shared" si="29"/>
        <v>0</v>
      </c>
      <c r="Q317" s="45"/>
      <c r="R317" s="81"/>
      <c r="S317" s="55">
        <f t="shared" si="30"/>
        <v>0</v>
      </c>
    </row>
    <row r="318" spans="1:19" ht="13.5" thickBot="1">
      <c r="A318" s="16">
        <v>16</v>
      </c>
      <c r="B318" s="12" t="s">
        <v>624</v>
      </c>
      <c r="C318" s="17" t="s">
        <v>625</v>
      </c>
      <c r="E318" s="15">
        <v>1907.3033079092684</v>
      </c>
      <c r="F318" s="14"/>
      <c r="G318" s="42"/>
      <c r="H318" s="42"/>
      <c r="I318" s="15">
        <f t="shared" si="25"/>
        <v>1907.3033079092684</v>
      </c>
      <c r="K318" s="43"/>
      <c r="L318" s="43">
        <v>40374</v>
      </c>
      <c r="M318" s="15">
        <f t="shared" si="26"/>
        <v>1907.3033079092684</v>
      </c>
      <c r="N318" s="56">
        <f t="shared" si="27"/>
        <v>0</v>
      </c>
      <c r="O318" s="56">
        <f t="shared" si="28"/>
        <v>0</v>
      </c>
      <c r="P318" s="56">
        <f t="shared" si="29"/>
        <v>0</v>
      </c>
      <c r="Q318" s="45"/>
      <c r="R318" s="81"/>
      <c r="S318" s="55">
        <f t="shared" si="30"/>
        <v>0</v>
      </c>
    </row>
    <row r="319" spans="1:19" ht="13.5" thickBot="1">
      <c r="A319" s="16">
        <v>16</v>
      </c>
      <c r="B319" s="12" t="s">
        <v>626</v>
      </c>
      <c r="C319" s="17" t="s">
        <v>627</v>
      </c>
      <c r="E319" s="15">
        <v>2862.72138068881</v>
      </c>
      <c r="F319" s="14">
        <v>6000</v>
      </c>
      <c r="G319" s="42"/>
      <c r="H319" s="42"/>
      <c r="I319" s="15">
        <f t="shared" si="25"/>
        <v>8862.72138068881</v>
      </c>
      <c r="K319" s="43"/>
      <c r="L319" s="43">
        <v>40374</v>
      </c>
      <c r="M319" s="15">
        <f t="shared" si="26"/>
        <v>8862.72138068881</v>
      </c>
      <c r="N319" s="56">
        <f t="shared" si="27"/>
        <v>6000</v>
      </c>
      <c r="O319" s="56">
        <f t="shared" si="28"/>
        <v>0</v>
      </c>
      <c r="P319" s="56">
        <f t="shared" si="29"/>
        <v>0</v>
      </c>
      <c r="Q319" s="45"/>
      <c r="R319" s="81"/>
      <c r="S319" s="55">
        <f t="shared" si="30"/>
        <v>0</v>
      </c>
    </row>
    <row r="320" spans="1:19" ht="13.5" thickBot="1">
      <c r="A320" s="16">
        <v>16</v>
      </c>
      <c r="B320" s="12" t="s">
        <v>628</v>
      </c>
      <c r="C320" s="17" t="s">
        <v>629</v>
      </c>
      <c r="E320" s="15">
        <v>3515.523180719608</v>
      </c>
      <c r="F320" s="14"/>
      <c r="G320" s="42"/>
      <c r="H320" s="42"/>
      <c r="I320" s="15">
        <f t="shared" si="25"/>
        <v>3515.523180719608</v>
      </c>
      <c r="K320" s="43"/>
      <c r="L320" s="43">
        <v>40374</v>
      </c>
      <c r="M320" s="15">
        <f t="shared" si="26"/>
        <v>3515.523180719608</v>
      </c>
      <c r="N320" s="56">
        <f t="shared" si="27"/>
        <v>0</v>
      </c>
      <c r="O320" s="56">
        <f t="shared" si="28"/>
        <v>0</v>
      </c>
      <c r="P320" s="56">
        <f t="shared" si="29"/>
        <v>0</v>
      </c>
      <c r="Q320" s="45"/>
      <c r="R320" s="81"/>
      <c r="S320" s="55">
        <f t="shared" si="30"/>
        <v>0</v>
      </c>
    </row>
    <row r="321" spans="1:20" s="104" customFormat="1" ht="13.5" thickBot="1">
      <c r="A321" s="97">
        <v>16</v>
      </c>
      <c r="B321" s="98" t="s">
        <v>630</v>
      </c>
      <c r="C321" s="99" t="s">
        <v>631</v>
      </c>
      <c r="D321" s="100"/>
      <c r="E321" s="101">
        <v>2954.358614916599</v>
      </c>
      <c r="F321" s="103"/>
      <c r="G321" s="103">
        <v>6500</v>
      </c>
      <c r="H321" s="103"/>
      <c r="I321" s="132">
        <f t="shared" si="25"/>
        <v>9454.358614916599</v>
      </c>
      <c r="K321" s="105"/>
      <c r="L321" s="105">
        <v>40374</v>
      </c>
      <c r="M321" s="101">
        <f t="shared" si="26"/>
        <v>9454.358614916599</v>
      </c>
      <c r="N321" s="106">
        <f t="shared" si="27"/>
        <v>0</v>
      </c>
      <c r="O321" s="106">
        <f t="shared" si="28"/>
        <v>6500</v>
      </c>
      <c r="P321" s="106">
        <f t="shared" si="29"/>
        <v>0</v>
      </c>
      <c r="Q321" s="119"/>
      <c r="R321" s="116">
        <f>SUM(I297:I321)</f>
        <v>143554.2413429739</v>
      </c>
      <c r="S321" s="110">
        <f t="shared" si="30"/>
        <v>0</v>
      </c>
      <c r="T321" s="102">
        <f>SUM(S297:S321)</f>
        <v>0</v>
      </c>
    </row>
    <row r="322" spans="1:19" ht="13.5" thickBot="1">
      <c r="A322" s="78">
        <v>17</v>
      </c>
      <c r="B322" s="109" t="s">
        <v>632</v>
      </c>
      <c r="C322" s="80" t="s">
        <v>633</v>
      </c>
      <c r="E322" s="15">
        <v>6295.408865189515</v>
      </c>
      <c r="F322" s="14">
        <v>7000</v>
      </c>
      <c r="G322" s="42"/>
      <c r="H322" s="42"/>
      <c r="I322" s="15">
        <f t="shared" si="25"/>
        <v>13295.408865189514</v>
      </c>
      <c r="K322" s="43"/>
      <c r="L322" s="43">
        <v>40379</v>
      </c>
      <c r="M322" s="15">
        <f t="shared" si="26"/>
        <v>13295.408865189514</v>
      </c>
      <c r="N322" s="56">
        <f t="shared" si="27"/>
        <v>7000</v>
      </c>
      <c r="O322" s="56">
        <f t="shared" si="28"/>
        <v>0</v>
      </c>
      <c r="P322" s="56">
        <f t="shared" si="29"/>
        <v>0</v>
      </c>
      <c r="Q322" s="43"/>
      <c r="R322" s="81"/>
      <c r="S322" s="55">
        <f t="shared" si="30"/>
        <v>0</v>
      </c>
    </row>
    <row r="323" spans="1:19" ht="13.5" thickBot="1">
      <c r="A323" s="78">
        <v>17</v>
      </c>
      <c r="B323" s="79" t="s">
        <v>634</v>
      </c>
      <c r="C323" s="80" t="s">
        <v>635</v>
      </c>
      <c r="E323" s="15">
        <v>3883.9261015976044</v>
      </c>
      <c r="F323" s="14"/>
      <c r="G323" s="42"/>
      <c r="H323" s="42"/>
      <c r="I323" s="15">
        <f t="shared" si="25"/>
        <v>3883.9261015976044</v>
      </c>
      <c r="K323" s="43"/>
      <c r="L323" s="43">
        <v>40379</v>
      </c>
      <c r="M323" s="15">
        <f t="shared" si="26"/>
        <v>3883.9261015976044</v>
      </c>
      <c r="N323" s="56">
        <f t="shared" si="27"/>
        <v>0</v>
      </c>
      <c r="O323" s="56">
        <f t="shared" si="28"/>
        <v>0</v>
      </c>
      <c r="P323" s="56">
        <f t="shared" si="29"/>
        <v>0</v>
      </c>
      <c r="Q323" s="43"/>
      <c r="R323" s="81"/>
      <c r="S323" s="55">
        <f t="shared" si="30"/>
        <v>0</v>
      </c>
    </row>
    <row r="324" spans="1:19" ht="13.5" thickBot="1">
      <c r="A324" s="78">
        <v>17</v>
      </c>
      <c r="B324" s="79" t="s">
        <v>636</v>
      </c>
      <c r="C324" s="80" t="s">
        <v>637</v>
      </c>
      <c r="E324" s="15">
        <v>3145.0883863100544</v>
      </c>
      <c r="F324" s="14"/>
      <c r="G324" s="42"/>
      <c r="H324" s="42"/>
      <c r="I324" s="15">
        <f t="shared" si="25"/>
        <v>3145.0883863100544</v>
      </c>
      <c r="K324" s="43"/>
      <c r="L324" s="43">
        <v>40379</v>
      </c>
      <c r="M324" s="15">
        <f aca="true" t="shared" si="31" ref="M324:M345">IF(L324&lt;&gt;"",I324,"")</f>
        <v>3145.0883863100544</v>
      </c>
      <c r="N324" s="56">
        <f t="shared" si="27"/>
        <v>0</v>
      </c>
      <c r="O324" s="56">
        <f t="shared" si="28"/>
        <v>0</v>
      </c>
      <c r="P324" s="56">
        <f t="shared" si="29"/>
        <v>0</v>
      </c>
      <c r="Q324" s="43"/>
      <c r="R324" s="81"/>
      <c r="S324" s="55">
        <f t="shared" si="30"/>
        <v>0</v>
      </c>
    </row>
    <row r="325" spans="1:19" ht="13.5" thickBot="1">
      <c r="A325" s="78">
        <v>17</v>
      </c>
      <c r="B325" s="79" t="s">
        <v>638</v>
      </c>
      <c r="C325" s="80" t="s">
        <v>639</v>
      </c>
      <c r="E325" s="15">
        <v>5431.579480979653</v>
      </c>
      <c r="F325" s="14"/>
      <c r="G325" s="42"/>
      <c r="H325" s="42"/>
      <c r="I325" s="15">
        <f aca="true" t="shared" si="32" ref="I325:I345">SUM(E325:H325)</f>
        <v>5431.579480979653</v>
      </c>
      <c r="K325" s="43"/>
      <c r="L325" s="43">
        <v>40379</v>
      </c>
      <c r="M325" s="15">
        <f t="shared" si="31"/>
        <v>5431.579480979653</v>
      </c>
      <c r="N325" s="56">
        <f aca="true" t="shared" si="33" ref="N325:N345">IF(L325&lt;&gt;"",F325,"")</f>
        <v>0</v>
      </c>
      <c r="O325" s="56">
        <f aca="true" t="shared" si="34" ref="O325:O345">IF(L325&lt;&gt;"",G325,"")</f>
        <v>0</v>
      </c>
      <c r="P325" s="56">
        <f aca="true" t="shared" si="35" ref="P325:P345">IF(M325&lt;&gt;"",H325,"")</f>
        <v>0</v>
      </c>
      <c r="Q325" s="43"/>
      <c r="R325" s="81"/>
      <c r="S325" s="55">
        <f t="shared" si="30"/>
        <v>0</v>
      </c>
    </row>
    <row r="326" spans="1:19" ht="13.5" thickBot="1">
      <c r="A326" s="78">
        <v>17</v>
      </c>
      <c r="B326" s="79" t="s">
        <v>640</v>
      </c>
      <c r="C326" s="80" t="s">
        <v>641</v>
      </c>
      <c r="E326" s="15">
        <v>1555.7760849854965</v>
      </c>
      <c r="F326" s="14"/>
      <c r="G326" s="42"/>
      <c r="H326" s="42"/>
      <c r="I326" s="15">
        <f t="shared" si="32"/>
        <v>1555.7760849854965</v>
      </c>
      <c r="K326" s="43"/>
      <c r="L326" s="43">
        <v>40379</v>
      </c>
      <c r="M326" s="15">
        <f t="shared" si="31"/>
        <v>1555.7760849854965</v>
      </c>
      <c r="N326" s="56">
        <f t="shared" si="33"/>
        <v>0</v>
      </c>
      <c r="O326" s="56">
        <f t="shared" si="34"/>
        <v>0</v>
      </c>
      <c r="P326" s="56">
        <f t="shared" si="35"/>
        <v>0</v>
      </c>
      <c r="Q326" s="43"/>
      <c r="R326" s="81"/>
      <c r="S326" s="55">
        <f t="shared" si="30"/>
        <v>0</v>
      </c>
    </row>
    <row r="327" spans="1:19" ht="13.5" thickBot="1">
      <c r="A327" s="78">
        <v>17</v>
      </c>
      <c r="B327" s="79" t="s">
        <v>642</v>
      </c>
      <c r="C327" s="80" t="s">
        <v>643</v>
      </c>
      <c r="E327" s="15">
        <v>2136.160990236825</v>
      </c>
      <c r="F327" s="14"/>
      <c r="G327" s="42">
        <v>6500</v>
      </c>
      <c r="H327" s="42"/>
      <c r="I327" s="15">
        <f t="shared" si="32"/>
        <v>8636.160990236825</v>
      </c>
      <c r="K327" s="43"/>
      <c r="L327" s="43">
        <v>40379</v>
      </c>
      <c r="M327" s="15">
        <f t="shared" si="31"/>
        <v>8636.160990236825</v>
      </c>
      <c r="N327" s="56">
        <f t="shared" si="33"/>
        <v>0</v>
      </c>
      <c r="O327" s="56">
        <f t="shared" si="34"/>
        <v>6500</v>
      </c>
      <c r="P327" s="56">
        <f t="shared" si="35"/>
        <v>0</v>
      </c>
      <c r="Q327" s="43"/>
      <c r="R327" s="81"/>
      <c r="S327" s="55">
        <f t="shared" si="30"/>
        <v>0</v>
      </c>
    </row>
    <row r="328" spans="1:19" ht="13.5" thickBot="1">
      <c r="A328" s="78">
        <v>17</v>
      </c>
      <c r="B328" s="79" t="s">
        <v>644</v>
      </c>
      <c r="C328" s="80" t="s">
        <v>645</v>
      </c>
      <c r="E328" s="15">
        <v>4937.503117140838</v>
      </c>
      <c r="F328" s="14"/>
      <c r="G328" s="42"/>
      <c r="H328" s="42"/>
      <c r="I328" s="15">
        <f t="shared" si="32"/>
        <v>4937.503117140838</v>
      </c>
      <c r="K328" s="43"/>
      <c r="L328" s="43">
        <v>40379</v>
      </c>
      <c r="M328" s="15">
        <f t="shared" si="31"/>
        <v>4937.503117140838</v>
      </c>
      <c r="N328" s="56">
        <f t="shared" si="33"/>
        <v>0</v>
      </c>
      <c r="O328" s="56">
        <f t="shared" si="34"/>
        <v>0</v>
      </c>
      <c r="P328" s="56">
        <f t="shared" si="35"/>
        <v>0</v>
      </c>
      <c r="Q328" s="43"/>
      <c r="R328" s="81"/>
      <c r="S328" s="55">
        <f t="shared" si="30"/>
        <v>0</v>
      </c>
    </row>
    <row r="329" spans="1:19" ht="13.5" thickBot="1">
      <c r="A329" s="78">
        <v>17</v>
      </c>
      <c r="B329" s="79" t="s">
        <v>646</v>
      </c>
      <c r="C329" s="80" t="s">
        <v>647</v>
      </c>
      <c r="E329" s="15">
        <v>5107.810296795185</v>
      </c>
      <c r="F329" s="14"/>
      <c r="G329" s="42"/>
      <c r="H329" s="42"/>
      <c r="I329" s="15">
        <f t="shared" si="32"/>
        <v>5107.810296795185</v>
      </c>
      <c r="K329" s="43"/>
      <c r="L329" s="43">
        <v>40379</v>
      </c>
      <c r="M329" s="15">
        <f t="shared" si="31"/>
        <v>5107.810296795185</v>
      </c>
      <c r="N329" s="56">
        <f t="shared" si="33"/>
        <v>0</v>
      </c>
      <c r="O329" s="56">
        <f t="shared" si="34"/>
        <v>0</v>
      </c>
      <c r="P329" s="56">
        <f t="shared" si="35"/>
        <v>0</v>
      </c>
      <c r="Q329" s="43"/>
      <c r="R329" s="81"/>
      <c r="S329" s="55">
        <f t="shared" si="30"/>
        <v>0</v>
      </c>
    </row>
    <row r="330" spans="1:19" ht="13.5" thickBot="1">
      <c r="A330" s="78">
        <v>17</v>
      </c>
      <c r="B330" s="79" t="s">
        <v>648</v>
      </c>
      <c r="C330" s="80" t="s">
        <v>649</v>
      </c>
      <c r="E330" s="15">
        <v>1402.7106528800116</v>
      </c>
      <c r="F330" s="14"/>
      <c r="G330" s="42"/>
      <c r="H330" s="42"/>
      <c r="I330" s="15">
        <f t="shared" si="32"/>
        <v>1402.7106528800116</v>
      </c>
      <c r="K330" s="43"/>
      <c r="L330" s="43">
        <v>40379</v>
      </c>
      <c r="M330" s="15">
        <f t="shared" si="31"/>
        <v>1402.7106528800116</v>
      </c>
      <c r="N330" s="56">
        <f t="shared" si="33"/>
        <v>0</v>
      </c>
      <c r="O330" s="56">
        <f t="shared" si="34"/>
        <v>0</v>
      </c>
      <c r="P330" s="56">
        <f t="shared" si="35"/>
        <v>0</v>
      </c>
      <c r="Q330" s="43"/>
      <c r="R330" s="81"/>
      <c r="S330" s="55">
        <f t="shared" si="30"/>
        <v>0</v>
      </c>
    </row>
    <row r="331" spans="1:19" ht="13.5" thickBot="1">
      <c r="A331" s="78">
        <v>17</v>
      </c>
      <c r="B331" s="79" t="s">
        <v>650</v>
      </c>
      <c r="C331" s="80" t="s">
        <v>651</v>
      </c>
      <c r="E331" s="15">
        <v>2267.881027299422</v>
      </c>
      <c r="F331" s="14">
        <v>9000</v>
      </c>
      <c r="G331" s="42"/>
      <c r="H331" s="42"/>
      <c r="I331" s="15">
        <f t="shared" si="32"/>
        <v>11267.881027299421</v>
      </c>
      <c r="K331" s="43"/>
      <c r="L331" s="43">
        <v>40379</v>
      </c>
      <c r="M331" s="15">
        <f t="shared" si="31"/>
        <v>11267.881027299421</v>
      </c>
      <c r="N331" s="56">
        <f t="shared" si="33"/>
        <v>9000</v>
      </c>
      <c r="O331" s="56">
        <f t="shared" si="34"/>
        <v>0</v>
      </c>
      <c r="P331" s="56">
        <f t="shared" si="35"/>
        <v>0</v>
      </c>
      <c r="Q331" s="43"/>
      <c r="R331" s="81"/>
      <c r="S331" s="55">
        <f t="shared" si="30"/>
        <v>0</v>
      </c>
    </row>
    <row r="332" spans="1:19" ht="13.5" thickBot="1">
      <c r="A332" s="78">
        <v>17</v>
      </c>
      <c r="B332" s="79" t="s">
        <v>652</v>
      </c>
      <c r="C332" s="80" t="s">
        <v>653</v>
      </c>
      <c r="E332" s="15">
        <v>2212.950915230409</v>
      </c>
      <c r="F332" s="14"/>
      <c r="G332" s="42"/>
      <c r="H332" s="42"/>
      <c r="I332" s="15">
        <f t="shared" si="32"/>
        <v>2212.950915230409</v>
      </c>
      <c r="K332" s="43"/>
      <c r="L332" s="43">
        <v>40379</v>
      </c>
      <c r="M332" s="15">
        <f t="shared" si="31"/>
        <v>2212.950915230409</v>
      </c>
      <c r="N332" s="56">
        <f t="shared" si="33"/>
        <v>0</v>
      </c>
      <c r="O332" s="56">
        <f t="shared" si="34"/>
        <v>0</v>
      </c>
      <c r="P332" s="56">
        <f t="shared" si="35"/>
        <v>0</v>
      </c>
      <c r="Q332" s="43"/>
      <c r="R332" s="81"/>
      <c r="S332" s="55">
        <f t="shared" si="30"/>
        <v>0</v>
      </c>
    </row>
    <row r="333" spans="1:19" ht="13.5" thickBot="1">
      <c r="A333" s="78">
        <v>17</v>
      </c>
      <c r="B333" s="79" t="s">
        <v>654</v>
      </c>
      <c r="C333" s="80" t="s">
        <v>655</v>
      </c>
      <c r="E333" s="15">
        <v>2194.9660814091794</v>
      </c>
      <c r="F333" s="14">
        <v>7000</v>
      </c>
      <c r="G333" s="42"/>
      <c r="H333" s="42"/>
      <c r="I333" s="15">
        <f t="shared" si="32"/>
        <v>9194.96608140918</v>
      </c>
      <c r="K333" s="43"/>
      <c r="L333" s="43">
        <v>40379</v>
      </c>
      <c r="M333" s="15">
        <f t="shared" si="31"/>
        <v>9194.96608140918</v>
      </c>
      <c r="N333" s="56">
        <f t="shared" si="33"/>
        <v>7000</v>
      </c>
      <c r="O333" s="56">
        <f t="shared" si="34"/>
        <v>0</v>
      </c>
      <c r="P333" s="56">
        <f t="shared" si="35"/>
        <v>0</v>
      </c>
      <c r="Q333" s="43"/>
      <c r="R333" s="81"/>
      <c r="S333" s="55">
        <f t="shared" si="30"/>
        <v>0</v>
      </c>
    </row>
    <row r="334" spans="1:19" ht="13.5" thickBot="1">
      <c r="A334" s="78">
        <v>17</v>
      </c>
      <c r="B334" s="79" t="s">
        <v>656</v>
      </c>
      <c r="C334" s="80" t="s">
        <v>657</v>
      </c>
      <c r="E334" s="15">
        <v>4233.39882748899</v>
      </c>
      <c r="F334" s="14"/>
      <c r="G334" s="42"/>
      <c r="H334" s="42"/>
      <c r="I334" s="15">
        <f t="shared" si="32"/>
        <v>4233.39882748899</v>
      </c>
      <c r="K334" s="43"/>
      <c r="L334" s="43">
        <v>40379</v>
      </c>
      <c r="M334" s="15">
        <f t="shared" si="31"/>
        <v>4233.39882748899</v>
      </c>
      <c r="N334" s="56">
        <f t="shared" si="33"/>
        <v>0</v>
      </c>
      <c r="O334" s="56">
        <f t="shared" si="34"/>
        <v>0</v>
      </c>
      <c r="P334" s="56">
        <f t="shared" si="35"/>
        <v>0</v>
      </c>
      <c r="Q334" s="43"/>
      <c r="R334" s="81"/>
      <c r="S334" s="55">
        <f t="shared" si="30"/>
        <v>0</v>
      </c>
    </row>
    <row r="335" spans="1:19" ht="13.5" thickBot="1">
      <c r="A335" s="78">
        <v>17</v>
      </c>
      <c r="B335" s="79" t="s">
        <v>658</v>
      </c>
      <c r="C335" s="80" t="s">
        <v>659</v>
      </c>
      <c r="E335" s="15">
        <v>4907.064960888148</v>
      </c>
      <c r="F335" s="14"/>
      <c r="G335" s="42"/>
      <c r="H335" s="42"/>
      <c r="I335" s="15">
        <f t="shared" si="32"/>
        <v>4907.064960888148</v>
      </c>
      <c r="K335" s="43"/>
      <c r="L335" s="43">
        <v>40379</v>
      </c>
      <c r="M335" s="15">
        <f t="shared" si="31"/>
        <v>4907.064960888148</v>
      </c>
      <c r="N335" s="56">
        <f t="shared" si="33"/>
        <v>0</v>
      </c>
      <c r="O335" s="56">
        <f t="shared" si="34"/>
        <v>0</v>
      </c>
      <c r="P335" s="56">
        <f t="shared" si="35"/>
        <v>0</v>
      </c>
      <c r="Q335" s="43"/>
      <c r="R335" s="81"/>
      <c r="S335" s="55">
        <f t="shared" si="30"/>
        <v>0</v>
      </c>
    </row>
    <row r="336" spans="1:19" ht="13.5" thickBot="1">
      <c r="A336" s="78">
        <v>17</v>
      </c>
      <c r="B336" s="79" t="s">
        <v>660</v>
      </c>
      <c r="C336" s="80" t="s">
        <v>661</v>
      </c>
      <c r="E336" s="15">
        <v>2959.8420175759475</v>
      </c>
      <c r="F336" s="14"/>
      <c r="G336" s="42"/>
      <c r="H336" s="42"/>
      <c r="I336" s="15">
        <f t="shared" si="32"/>
        <v>2959.8420175759475</v>
      </c>
      <c r="K336" s="43"/>
      <c r="L336" s="43">
        <v>40379</v>
      </c>
      <c r="M336" s="15">
        <f t="shared" si="31"/>
        <v>2959.8420175759475</v>
      </c>
      <c r="N336" s="56">
        <f t="shared" si="33"/>
        <v>0</v>
      </c>
      <c r="O336" s="56">
        <f t="shared" si="34"/>
        <v>0</v>
      </c>
      <c r="P336" s="56">
        <f t="shared" si="35"/>
        <v>0</v>
      </c>
      <c r="Q336" s="43"/>
      <c r="R336" s="81"/>
      <c r="S336" s="55">
        <f t="shared" si="30"/>
        <v>0</v>
      </c>
    </row>
    <row r="337" spans="1:19" ht="13.5" thickBot="1">
      <c r="A337" s="78">
        <v>17</v>
      </c>
      <c r="B337" s="79" t="s">
        <v>662</v>
      </c>
      <c r="C337" s="80" t="s">
        <v>663</v>
      </c>
      <c r="E337" s="15">
        <v>2794.660379647979</v>
      </c>
      <c r="F337" s="14"/>
      <c r="G337" s="42"/>
      <c r="H337" s="42"/>
      <c r="I337" s="15">
        <f t="shared" si="32"/>
        <v>2794.660379647979</v>
      </c>
      <c r="K337" s="43"/>
      <c r="L337" s="43">
        <v>40379</v>
      </c>
      <c r="M337" s="15">
        <f t="shared" si="31"/>
        <v>2794.660379647979</v>
      </c>
      <c r="N337" s="56">
        <f t="shared" si="33"/>
        <v>0</v>
      </c>
      <c r="O337" s="56">
        <f t="shared" si="34"/>
        <v>0</v>
      </c>
      <c r="P337" s="56">
        <f t="shared" si="35"/>
        <v>0</v>
      </c>
      <c r="Q337" s="43"/>
      <c r="R337" s="81"/>
      <c r="S337" s="55">
        <f t="shared" si="30"/>
        <v>0</v>
      </c>
    </row>
    <row r="338" spans="1:19" ht="13.5" thickBot="1">
      <c r="A338" s="78">
        <v>17</v>
      </c>
      <c r="B338" s="79" t="s">
        <v>664</v>
      </c>
      <c r="C338" s="80" t="s">
        <v>665</v>
      </c>
      <c r="E338" s="15">
        <v>2714.711985778648</v>
      </c>
      <c r="F338" s="14">
        <v>8000</v>
      </c>
      <c r="G338" s="42"/>
      <c r="H338" s="42"/>
      <c r="I338" s="15">
        <f t="shared" si="32"/>
        <v>10714.711985778647</v>
      </c>
      <c r="K338" s="43"/>
      <c r="L338" s="43">
        <v>40379</v>
      </c>
      <c r="M338" s="15">
        <f t="shared" si="31"/>
        <v>10714.711985778647</v>
      </c>
      <c r="N338" s="56">
        <f t="shared" si="33"/>
        <v>8000</v>
      </c>
      <c r="O338" s="56">
        <f t="shared" si="34"/>
        <v>0</v>
      </c>
      <c r="P338" s="56">
        <f t="shared" si="35"/>
        <v>0</v>
      </c>
      <c r="Q338" s="43"/>
      <c r="R338" s="81"/>
      <c r="S338" s="55">
        <f t="shared" si="30"/>
        <v>0</v>
      </c>
    </row>
    <row r="339" spans="1:19" ht="13.5" thickBot="1">
      <c r="A339" s="78">
        <v>17</v>
      </c>
      <c r="B339" s="79" t="s">
        <v>666</v>
      </c>
      <c r="C339" s="80" t="s">
        <v>667</v>
      </c>
      <c r="E339" s="15">
        <v>2062.8312658135224</v>
      </c>
      <c r="F339" s="14"/>
      <c r="G339" s="42"/>
      <c r="H339" s="42"/>
      <c r="I339" s="15">
        <f t="shared" si="32"/>
        <v>2062.8312658135224</v>
      </c>
      <c r="K339" s="43"/>
      <c r="L339" s="43">
        <v>40379</v>
      </c>
      <c r="M339" s="15">
        <f t="shared" si="31"/>
        <v>2062.8312658135224</v>
      </c>
      <c r="N339" s="56">
        <f t="shared" si="33"/>
        <v>0</v>
      </c>
      <c r="O339" s="56">
        <f t="shared" si="34"/>
        <v>0</v>
      </c>
      <c r="P339" s="56">
        <f t="shared" si="35"/>
        <v>0</v>
      </c>
      <c r="Q339" s="43"/>
      <c r="R339" s="81"/>
      <c r="S339" s="55">
        <f t="shared" si="30"/>
        <v>0</v>
      </c>
    </row>
    <row r="340" spans="1:19" ht="13.5" thickBot="1">
      <c r="A340" s="78">
        <v>17</v>
      </c>
      <c r="B340" s="79" t="s">
        <v>668</v>
      </c>
      <c r="C340" s="80" t="s">
        <v>669</v>
      </c>
      <c r="E340" s="15">
        <v>2391.0053096325187</v>
      </c>
      <c r="F340" s="14"/>
      <c r="G340" s="42"/>
      <c r="H340" s="42"/>
      <c r="I340" s="15">
        <f t="shared" si="32"/>
        <v>2391.0053096325187</v>
      </c>
      <c r="K340" s="43"/>
      <c r="L340" s="43">
        <v>40379</v>
      </c>
      <c r="M340" s="15">
        <f t="shared" si="31"/>
        <v>2391.0053096325187</v>
      </c>
      <c r="N340" s="56">
        <f t="shared" si="33"/>
        <v>0</v>
      </c>
      <c r="O340" s="56">
        <f t="shared" si="34"/>
        <v>0</v>
      </c>
      <c r="P340" s="56">
        <f t="shared" si="35"/>
        <v>0</v>
      </c>
      <c r="Q340" s="43"/>
      <c r="R340" s="81"/>
      <c r="S340" s="55">
        <f t="shared" si="30"/>
        <v>0</v>
      </c>
    </row>
    <row r="341" spans="1:19" ht="13.5" thickBot="1">
      <c r="A341" s="78">
        <v>17</v>
      </c>
      <c r="B341" s="79" t="s">
        <v>670</v>
      </c>
      <c r="C341" s="80" t="s">
        <v>671</v>
      </c>
      <c r="E341" s="15">
        <v>1729.0222739621074</v>
      </c>
      <c r="F341" s="14"/>
      <c r="G341" s="42"/>
      <c r="H341" s="42"/>
      <c r="I341" s="15">
        <f t="shared" si="32"/>
        <v>1729.0222739621074</v>
      </c>
      <c r="K341" s="43"/>
      <c r="L341" s="43">
        <v>40379</v>
      </c>
      <c r="M341" s="15">
        <f t="shared" si="31"/>
        <v>1729.0222739621074</v>
      </c>
      <c r="N341" s="56">
        <f t="shared" si="33"/>
        <v>0</v>
      </c>
      <c r="O341" s="56">
        <f t="shared" si="34"/>
        <v>0</v>
      </c>
      <c r="P341" s="56">
        <f t="shared" si="35"/>
        <v>0</v>
      </c>
      <c r="Q341" s="43"/>
      <c r="R341" s="81"/>
      <c r="S341" s="55">
        <f t="shared" si="30"/>
        <v>0</v>
      </c>
    </row>
    <row r="342" spans="1:19" ht="13.5" thickBot="1">
      <c r="A342" s="78">
        <v>17</v>
      </c>
      <c r="B342" s="79" t="s">
        <v>672</v>
      </c>
      <c r="C342" s="80" t="s">
        <v>673</v>
      </c>
      <c r="E342" s="15">
        <v>1765.6267016752163</v>
      </c>
      <c r="F342" s="14"/>
      <c r="G342" s="42"/>
      <c r="H342" s="42"/>
      <c r="I342" s="15">
        <f t="shared" si="32"/>
        <v>1765.6267016752163</v>
      </c>
      <c r="K342" s="43"/>
      <c r="L342" s="43">
        <v>40379</v>
      </c>
      <c r="M342" s="15">
        <f t="shared" si="31"/>
        <v>1765.6267016752163</v>
      </c>
      <c r="N342" s="56">
        <f t="shared" si="33"/>
        <v>0</v>
      </c>
      <c r="O342" s="56">
        <f t="shared" si="34"/>
        <v>0</v>
      </c>
      <c r="P342" s="56">
        <f t="shared" si="35"/>
        <v>0</v>
      </c>
      <c r="Q342" s="43"/>
      <c r="R342" s="81"/>
      <c r="S342" s="55">
        <f t="shared" si="30"/>
        <v>0</v>
      </c>
    </row>
    <row r="343" spans="1:19" ht="13.5" thickBot="1">
      <c r="A343" s="78">
        <v>17</v>
      </c>
      <c r="B343" s="79" t="s">
        <v>674</v>
      </c>
      <c r="C343" s="80" t="s">
        <v>675</v>
      </c>
      <c r="E343" s="15">
        <v>2020.9436680594117</v>
      </c>
      <c r="F343" s="14"/>
      <c r="G343" s="42"/>
      <c r="H343" s="42"/>
      <c r="I343" s="15">
        <f t="shared" si="32"/>
        <v>2020.9436680594117</v>
      </c>
      <c r="K343" s="43"/>
      <c r="L343" s="43">
        <v>40379</v>
      </c>
      <c r="M343" s="15">
        <f t="shared" si="31"/>
        <v>2020.9436680594117</v>
      </c>
      <c r="N343" s="56">
        <f t="shared" si="33"/>
        <v>0</v>
      </c>
      <c r="O343" s="56">
        <f t="shared" si="34"/>
        <v>0</v>
      </c>
      <c r="P343" s="56">
        <f t="shared" si="35"/>
        <v>0</v>
      </c>
      <c r="Q343" s="43"/>
      <c r="R343" s="81"/>
      <c r="S343" s="55">
        <f t="shared" si="30"/>
        <v>0</v>
      </c>
    </row>
    <row r="344" spans="1:19" ht="13.5" thickBot="1">
      <c r="A344" s="78">
        <v>17</v>
      </c>
      <c r="B344" s="79" t="s">
        <v>676</v>
      </c>
      <c r="C344" s="80" t="s">
        <v>677</v>
      </c>
      <c r="E344" s="15">
        <v>3318.1159719677926</v>
      </c>
      <c r="F344" s="14"/>
      <c r="G344" s="42"/>
      <c r="H344" s="42"/>
      <c r="I344" s="15">
        <f t="shared" si="32"/>
        <v>3318.1159719677926</v>
      </c>
      <c r="K344" s="43"/>
      <c r="L344" s="43">
        <v>40379</v>
      </c>
      <c r="M344" s="15">
        <f t="shared" si="31"/>
        <v>3318.1159719677926</v>
      </c>
      <c r="N344" s="56">
        <f t="shared" si="33"/>
        <v>0</v>
      </c>
      <c r="O344" s="56">
        <f t="shared" si="34"/>
        <v>0</v>
      </c>
      <c r="P344" s="56">
        <f t="shared" si="35"/>
        <v>0</v>
      </c>
      <c r="Q344" s="43"/>
      <c r="R344" s="81"/>
      <c r="S344" s="55">
        <f t="shared" si="30"/>
        <v>0</v>
      </c>
    </row>
    <row r="345" spans="1:20" s="104" customFormat="1" ht="13.5" thickBot="1">
      <c r="A345" s="112">
        <v>17</v>
      </c>
      <c r="B345" s="113" t="s">
        <v>678</v>
      </c>
      <c r="C345" s="114" t="s">
        <v>679</v>
      </c>
      <c r="D345" s="100"/>
      <c r="E345" s="101">
        <v>1184.702086633807</v>
      </c>
      <c r="F345" s="103"/>
      <c r="G345" s="103"/>
      <c r="H345" s="103"/>
      <c r="I345" s="132">
        <f t="shared" si="32"/>
        <v>1184.702086633807</v>
      </c>
      <c r="K345" s="105"/>
      <c r="L345" s="105">
        <v>40379</v>
      </c>
      <c r="M345" s="101">
        <f t="shared" si="31"/>
        <v>1184.702086633807</v>
      </c>
      <c r="N345" s="106">
        <f t="shared" si="33"/>
        <v>0</v>
      </c>
      <c r="O345" s="106">
        <f t="shared" si="34"/>
        <v>0</v>
      </c>
      <c r="P345" s="106">
        <f t="shared" si="35"/>
        <v>0</v>
      </c>
      <c r="Q345" s="105"/>
      <c r="R345" s="116">
        <f>SUM(I322:I345)</f>
        <v>110153.6874491783</v>
      </c>
      <c r="S345" s="110">
        <f t="shared" si="30"/>
        <v>0</v>
      </c>
      <c r="T345" s="102">
        <f>SUM(S322:S345)</f>
        <v>0</v>
      </c>
    </row>
    <row r="346" spans="1:19" ht="13.5" thickBot="1">
      <c r="A346" s="16">
        <v>18</v>
      </c>
      <c r="B346" s="96" t="s">
        <v>854</v>
      </c>
      <c r="C346" s="17" t="s">
        <v>680</v>
      </c>
      <c r="E346" s="15">
        <v>8872.225588302983</v>
      </c>
      <c r="F346" s="14">
        <v>90000</v>
      </c>
      <c r="G346" s="42">
        <v>6500</v>
      </c>
      <c r="H346" s="42"/>
      <c r="I346" s="15">
        <f aca="true" t="shared" si="36" ref="I346:I389">SUM(E346:H346)</f>
        <v>105372.22558830299</v>
      </c>
      <c r="K346" s="43"/>
      <c r="L346" s="43">
        <v>40437</v>
      </c>
      <c r="M346" s="15">
        <f aca="true" t="shared" si="37" ref="M346:M389">IF(L346&lt;&gt;"",I346,"")</f>
        <v>105372.22558830299</v>
      </c>
      <c r="N346" s="56">
        <f aca="true" t="shared" si="38" ref="N346:N389">IF(L346&lt;&gt;"",F346,"")</f>
        <v>90000</v>
      </c>
      <c r="O346" s="56">
        <f aca="true" t="shared" si="39" ref="O346:O389">IF(L346&lt;&gt;"",G346,"")</f>
        <v>6500</v>
      </c>
      <c r="P346" s="56">
        <f aca="true" t="shared" si="40" ref="P346:P389">IF(M346&lt;&gt;"",H346,"")</f>
        <v>0</v>
      </c>
      <c r="Q346" s="43" t="s">
        <v>1073</v>
      </c>
      <c r="R346" s="81"/>
      <c r="S346" s="55">
        <f aca="true" t="shared" si="41" ref="S346:S389">IF(K346&gt;0,ROUND(I346,0),0)</f>
        <v>0</v>
      </c>
    </row>
    <row r="347" spans="1:19" ht="13.5" thickBot="1">
      <c r="A347" s="16">
        <v>18</v>
      </c>
      <c r="B347" s="12" t="s">
        <v>681</v>
      </c>
      <c r="C347" s="17" t="s">
        <v>682</v>
      </c>
      <c r="E347" s="15">
        <v>6073.6944628921365</v>
      </c>
      <c r="F347" s="14">
        <v>12000</v>
      </c>
      <c r="G347" s="42"/>
      <c r="H347" s="42"/>
      <c r="I347" s="15">
        <f t="shared" si="36"/>
        <v>18073.694462892137</v>
      </c>
      <c r="K347" s="43"/>
      <c r="L347" s="43">
        <v>40415</v>
      </c>
      <c r="M347" s="15">
        <f t="shared" si="37"/>
        <v>18073.694462892137</v>
      </c>
      <c r="N347" s="56">
        <f t="shared" si="38"/>
        <v>12000</v>
      </c>
      <c r="O347" s="56">
        <f t="shared" si="39"/>
        <v>0</v>
      </c>
      <c r="P347" s="56">
        <f t="shared" si="40"/>
        <v>0</v>
      </c>
      <c r="Q347" s="43"/>
      <c r="R347" s="81"/>
      <c r="S347" s="55">
        <f t="shared" si="41"/>
        <v>0</v>
      </c>
    </row>
    <row r="348" spans="1:19" ht="13.5" thickBot="1">
      <c r="A348" s="16">
        <v>18</v>
      </c>
      <c r="B348" s="12" t="s">
        <v>683</v>
      </c>
      <c r="C348" s="17" t="s">
        <v>684</v>
      </c>
      <c r="E348" s="15">
        <v>2807.731513548887</v>
      </c>
      <c r="F348" s="14">
        <v>11000</v>
      </c>
      <c r="G348" s="42"/>
      <c r="H348" s="42"/>
      <c r="I348" s="15">
        <f t="shared" si="36"/>
        <v>13807.731513548886</v>
      </c>
      <c r="K348" s="43"/>
      <c r="L348" s="43">
        <v>40415</v>
      </c>
      <c r="M348" s="15">
        <f t="shared" si="37"/>
        <v>13807.731513548886</v>
      </c>
      <c r="N348" s="56">
        <f t="shared" si="38"/>
        <v>11000</v>
      </c>
      <c r="O348" s="56">
        <f t="shared" si="39"/>
        <v>0</v>
      </c>
      <c r="P348" s="56">
        <f t="shared" si="40"/>
        <v>0</v>
      </c>
      <c r="Q348" s="43"/>
      <c r="R348" s="81"/>
      <c r="S348" s="55">
        <f t="shared" si="41"/>
        <v>0</v>
      </c>
    </row>
    <row r="349" spans="1:19" ht="13.5" thickBot="1">
      <c r="A349" s="16">
        <v>18</v>
      </c>
      <c r="B349" s="12" t="s">
        <v>685</v>
      </c>
      <c r="C349" s="17" t="s">
        <v>686</v>
      </c>
      <c r="E349" s="15">
        <v>1561.8416936853162</v>
      </c>
      <c r="F349" s="14">
        <v>0</v>
      </c>
      <c r="G349" s="42"/>
      <c r="H349" s="42"/>
      <c r="I349" s="15">
        <f t="shared" si="36"/>
        <v>1561.8416936853162</v>
      </c>
      <c r="K349" s="43"/>
      <c r="L349" s="43">
        <v>40437</v>
      </c>
      <c r="M349" s="15">
        <f t="shared" si="37"/>
        <v>1561.8416936853162</v>
      </c>
      <c r="N349" s="56">
        <f t="shared" si="38"/>
        <v>0</v>
      </c>
      <c r="O349" s="56">
        <f t="shared" si="39"/>
        <v>0</v>
      </c>
      <c r="P349" s="56">
        <f t="shared" si="40"/>
        <v>0</v>
      </c>
      <c r="Q349" s="45" t="s">
        <v>1073</v>
      </c>
      <c r="R349" s="81"/>
      <c r="S349" s="55">
        <f t="shared" si="41"/>
        <v>0</v>
      </c>
    </row>
    <row r="350" spans="1:19" ht="13.5" thickBot="1">
      <c r="A350" s="16">
        <v>18</v>
      </c>
      <c r="B350" s="12" t="s">
        <v>687</v>
      </c>
      <c r="C350" s="17" t="s">
        <v>688</v>
      </c>
      <c r="E350" s="15">
        <v>3610.9466398309632</v>
      </c>
      <c r="F350" s="14">
        <v>0</v>
      </c>
      <c r="G350" s="42"/>
      <c r="H350" s="42"/>
      <c r="I350" s="15">
        <f t="shared" si="36"/>
        <v>3610.9466398309632</v>
      </c>
      <c r="K350" s="43"/>
      <c r="L350" s="43">
        <v>40437</v>
      </c>
      <c r="M350" s="15">
        <f t="shared" si="37"/>
        <v>3610.9466398309632</v>
      </c>
      <c r="N350" s="56">
        <f t="shared" si="38"/>
        <v>0</v>
      </c>
      <c r="O350" s="56">
        <f t="shared" si="39"/>
        <v>0</v>
      </c>
      <c r="P350" s="56">
        <f t="shared" si="40"/>
        <v>0</v>
      </c>
      <c r="Q350" s="45" t="s">
        <v>1073</v>
      </c>
      <c r="R350" s="81"/>
      <c r="S350" s="55">
        <f t="shared" si="41"/>
        <v>0</v>
      </c>
    </row>
    <row r="351" spans="1:19" ht="13.5" thickBot="1">
      <c r="A351" s="16">
        <v>18</v>
      </c>
      <c r="B351" s="12" t="s">
        <v>689</v>
      </c>
      <c r="C351" s="17" t="s">
        <v>690</v>
      </c>
      <c r="E351" s="15">
        <v>1404.462732713619</v>
      </c>
      <c r="F351" s="14">
        <v>0</v>
      </c>
      <c r="G351" s="42"/>
      <c r="H351" s="42"/>
      <c r="I351" s="15">
        <f t="shared" si="36"/>
        <v>1404.462732713619</v>
      </c>
      <c r="K351" s="43"/>
      <c r="L351" s="43">
        <v>40415</v>
      </c>
      <c r="M351" s="15">
        <f t="shared" si="37"/>
        <v>1404.462732713619</v>
      </c>
      <c r="N351" s="56">
        <f t="shared" si="38"/>
        <v>0</v>
      </c>
      <c r="O351" s="56">
        <f t="shared" si="39"/>
        <v>0</v>
      </c>
      <c r="P351" s="56">
        <f t="shared" si="40"/>
        <v>0</v>
      </c>
      <c r="Q351" s="45"/>
      <c r="R351" s="81"/>
      <c r="S351" s="55">
        <f t="shared" si="41"/>
        <v>0</v>
      </c>
    </row>
    <row r="352" spans="1:19" ht="13.5" thickBot="1">
      <c r="A352" s="16">
        <v>18</v>
      </c>
      <c r="B352" s="12" t="s">
        <v>691</v>
      </c>
      <c r="C352" s="17" t="s">
        <v>692</v>
      </c>
      <c r="E352" s="15">
        <v>1678.7173482783332</v>
      </c>
      <c r="F352" s="14">
        <v>0</v>
      </c>
      <c r="G352" s="42"/>
      <c r="H352" s="42"/>
      <c r="I352" s="15">
        <f t="shared" si="36"/>
        <v>1678.7173482783332</v>
      </c>
      <c r="K352" s="43"/>
      <c r="L352" s="43">
        <v>40415</v>
      </c>
      <c r="M352" s="15">
        <f t="shared" si="37"/>
        <v>1678.7173482783332</v>
      </c>
      <c r="N352" s="56">
        <f t="shared" si="38"/>
        <v>0</v>
      </c>
      <c r="O352" s="56">
        <f t="shared" si="39"/>
        <v>0</v>
      </c>
      <c r="P352" s="56">
        <f t="shared" si="40"/>
        <v>0</v>
      </c>
      <c r="Q352" s="45"/>
      <c r="R352" s="81"/>
      <c r="S352" s="55">
        <f t="shared" si="41"/>
        <v>0</v>
      </c>
    </row>
    <row r="353" spans="1:19" ht="13.5" thickBot="1">
      <c r="A353" s="16">
        <v>18</v>
      </c>
      <c r="B353" s="12" t="s">
        <v>693</v>
      </c>
      <c r="C353" s="17" t="s">
        <v>522</v>
      </c>
      <c r="E353" s="15">
        <v>1375.3591532588837</v>
      </c>
      <c r="F353" s="14">
        <v>0</v>
      </c>
      <c r="G353" s="42"/>
      <c r="H353" s="42"/>
      <c r="I353" s="15">
        <f t="shared" si="36"/>
        <v>1375.3591532588837</v>
      </c>
      <c r="K353" s="43"/>
      <c r="L353" s="43">
        <v>40415</v>
      </c>
      <c r="M353" s="15">
        <f t="shared" si="37"/>
        <v>1375.3591532588837</v>
      </c>
      <c r="N353" s="56">
        <f t="shared" si="38"/>
        <v>0</v>
      </c>
      <c r="O353" s="56">
        <f t="shared" si="39"/>
        <v>0</v>
      </c>
      <c r="P353" s="56">
        <f t="shared" si="40"/>
        <v>0</v>
      </c>
      <c r="Q353" s="45"/>
      <c r="R353" s="81"/>
      <c r="S353" s="55">
        <f t="shared" si="41"/>
        <v>0</v>
      </c>
    </row>
    <row r="354" spans="1:19" ht="13.5" thickBot="1">
      <c r="A354" s="16">
        <v>18</v>
      </c>
      <c r="B354" s="12" t="s">
        <v>694</v>
      </c>
      <c r="C354" s="17" t="s">
        <v>695</v>
      </c>
      <c r="E354" s="15">
        <v>2256.1001705995377</v>
      </c>
      <c r="F354" s="14">
        <v>17333</v>
      </c>
      <c r="G354" s="42"/>
      <c r="H354" s="42"/>
      <c r="I354" s="15">
        <f t="shared" si="36"/>
        <v>19589.100170599537</v>
      </c>
      <c r="K354" s="43"/>
      <c r="L354" s="43">
        <v>40437</v>
      </c>
      <c r="M354" s="15">
        <f t="shared" si="37"/>
        <v>19589.100170599537</v>
      </c>
      <c r="N354" s="56">
        <f t="shared" si="38"/>
        <v>17333</v>
      </c>
      <c r="O354" s="56">
        <f t="shared" si="39"/>
        <v>0</v>
      </c>
      <c r="P354" s="56">
        <f t="shared" si="40"/>
        <v>0</v>
      </c>
      <c r="Q354" s="45" t="s">
        <v>1073</v>
      </c>
      <c r="R354" s="81"/>
      <c r="S354" s="55">
        <f t="shared" si="41"/>
        <v>0</v>
      </c>
    </row>
    <row r="355" spans="1:19" ht="13.5" thickBot="1">
      <c r="A355" s="16">
        <v>18</v>
      </c>
      <c r="B355" s="12" t="s">
        <v>696</v>
      </c>
      <c r="C355" s="17" t="s">
        <v>697</v>
      </c>
      <c r="E355" s="15">
        <v>1974.70975578065</v>
      </c>
      <c r="F355" s="14">
        <v>0</v>
      </c>
      <c r="G355" s="42"/>
      <c r="H355" s="42"/>
      <c r="I355" s="15">
        <f t="shared" si="36"/>
        <v>1974.70975578065</v>
      </c>
      <c r="K355" s="43"/>
      <c r="L355" s="43">
        <v>40415</v>
      </c>
      <c r="M355" s="15">
        <f t="shared" si="37"/>
        <v>1974.70975578065</v>
      </c>
      <c r="N355" s="56">
        <f t="shared" si="38"/>
        <v>0</v>
      </c>
      <c r="O355" s="56">
        <f t="shared" si="39"/>
        <v>0</v>
      </c>
      <c r="P355" s="56">
        <f t="shared" si="40"/>
        <v>0</v>
      </c>
      <c r="Q355" s="45"/>
      <c r="R355" s="81"/>
      <c r="S355" s="55">
        <f t="shared" si="41"/>
        <v>0</v>
      </c>
    </row>
    <row r="356" spans="1:19" ht="13.5" thickBot="1">
      <c r="A356" s="16">
        <v>18</v>
      </c>
      <c r="B356" s="12" t="s">
        <v>698</v>
      </c>
      <c r="C356" s="17" t="s">
        <v>699</v>
      </c>
      <c r="E356" s="15">
        <v>5305.357823508784</v>
      </c>
      <c r="F356" s="14">
        <v>22667</v>
      </c>
      <c r="G356" s="42"/>
      <c r="H356" s="42"/>
      <c r="I356" s="15">
        <f t="shared" si="36"/>
        <v>27972.357823508784</v>
      </c>
      <c r="K356" s="43"/>
      <c r="L356" s="43">
        <v>40437</v>
      </c>
      <c r="M356" s="15">
        <f t="shared" si="37"/>
        <v>27972.357823508784</v>
      </c>
      <c r="N356" s="56">
        <f t="shared" si="38"/>
        <v>22667</v>
      </c>
      <c r="O356" s="56">
        <f t="shared" si="39"/>
        <v>0</v>
      </c>
      <c r="P356" s="56">
        <f t="shared" si="40"/>
        <v>0</v>
      </c>
      <c r="Q356" s="45" t="s">
        <v>1073</v>
      </c>
      <c r="R356" s="81"/>
      <c r="S356" s="55">
        <f t="shared" si="41"/>
        <v>0</v>
      </c>
    </row>
    <row r="357" spans="1:19" ht="13.5" thickBot="1">
      <c r="A357" s="16">
        <v>18</v>
      </c>
      <c r="B357" s="12" t="s">
        <v>700</v>
      </c>
      <c r="C357" s="17" t="s">
        <v>701</v>
      </c>
      <c r="E357" s="15">
        <v>3696.889128489945</v>
      </c>
      <c r="F357" s="14">
        <v>7000</v>
      </c>
      <c r="G357" s="42"/>
      <c r="H357" s="42"/>
      <c r="I357" s="15">
        <f t="shared" si="36"/>
        <v>10696.889128489946</v>
      </c>
      <c r="K357" s="43"/>
      <c r="L357" s="43">
        <v>40437</v>
      </c>
      <c r="M357" s="15">
        <f t="shared" si="37"/>
        <v>10696.889128489946</v>
      </c>
      <c r="N357" s="56">
        <f t="shared" si="38"/>
        <v>7000</v>
      </c>
      <c r="O357" s="56">
        <f t="shared" si="39"/>
        <v>0</v>
      </c>
      <c r="P357" s="56">
        <f t="shared" si="40"/>
        <v>0</v>
      </c>
      <c r="Q357" s="45" t="s">
        <v>1073</v>
      </c>
      <c r="R357" s="81"/>
      <c r="S357" s="55">
        <f t="shared" si="41"/>
        <v>0</v>
      </c>
    </row>
    <row r="358" spans="1:19" ht="13.5" thickBot="1">
      <c r="A358" s="16">
        <v>18</v>
      </c>
      <c r="B358" s="12" t="s">
        <v>702</v>
      </c>
      <c r="C358" s="17" t="s">
        <v>703</v>
      </c>
      <c r="E358" s="15">
        <v>4473.127262677004</v>
      </c>
      <c r="F358" s="14">
        <v>0</v>
      </c>
      <c r="G358" s="42"/>
      <c r="H358" s="42"/>
      <c r="I358" s="15">
        <f t="shared" si="36"/>
        <v>4473.127262677004</v>
      </c>
      <c r="K358" s="43"/>
      <c r="L358" s="43">
        <v>40437</v>
      </c>
      <c r="M358" s="15">
        <f t="shared" si="37"/>
        <v>4473.127262677004</v>
      </c>
      <c r="N358" s="56">
        <f t="shared" si="38"/>
        <v>0</v>
      </c>
      <c r="O358" s="56">
        <f t="shared" si="39"/>
        <v>0</v>
      </c>
      <c r="P358" s="56">
        <f t="shared" si="40"/>
        <v>0</v>
      </c>
      <c r="Q358" s="45" t="s">
        <v>1073</v>
      </c>
      <c r="R358" s="81"/>
      <c r="S358" s="55">
        <f t="shared" si="41"/>
        <v>0</v>
      </c>
    </row>
    <row r="359" spans="1:19" ht="13.5" thickBot="1">
      <c r="A359" s="16">
        <v>18</v>
      </c>
      <c r="B359" s="12" t="s">
        <v>704</v>
      </c>
      <c r="C359" s="17" t="s">
        <v>705</v>
      </c>
      <c r="E359" s="15">
        <v>1533.6201104103986</v>
      </c>
      <c r="F359" s="14">
        <v>0</v>
      </c>
      <c r="G359" s="42"/>
      <c r="H359" s="42"/>
      <c r="I359" s="15">
        <f t="shared" si="36"/>
        <v>1533.6201104103986</v>
      </c>
      <c r="K359" s="43"/>
      <c r="L359" s="43">
        <v>40437</v>
      </c>
      <c r="M359" s="15">
        <f t="shared" si="37"/>
        <v>1533.6201104103986</v>
      </c>
      <c r="N359" s="56">
        <f t="shared" si="38"/>
        <v>0</v>
      </c>
      <c r="O359" s="56">
        <f t="shared" si="39"/>
        <v>0</v>
      </c>
      <c r="P359" s="56">
        <f t="shared" si="40"/>
        <v>0</v>
      </c>
      <c r="Q359" s="45" t="s">
        <v>1073</v>
      </c>
      <c r="R359" s="81"/>
      <c r="S359" s="55">
        <f t="shared" si="41"/>
        <v>0</v>
      </c>
    </row>
    <row r="360" spans="1:19" ht="13.5" thickBot="1">
      <c r="A360" s="16">
        <v>18</v>
      </c>
      <c r="B360" s="12" t="s">
        <v>706</v>
      </c>
      <c r="C360" s="17" t="s">
        <v>707</v>
      </c>
      <c r="E360" s="15">
        <v>1501.1263701745922</v>
      </c>
      <c r="F360" s="14">
        <v>0</v>
      </c>
      <c r="G360" s="42"/>
      <c r="H360" s="42"/>
      <c r="I360" s="15">
        <f t="shared" si="36"/>
        <v>1501.1263701745922</v>
      </c>
      <c r="K360" s="43"/>
      <c r="L360" s="43">
        <v>40437</v>
      </c>
      <c r="M360" s="15">
        <f t="shared" si="37"/>
        <v>1501.1263701745922</v>
      </c>
      <c r="N360" s="56">
        <f t="shared" si="38"/>
        <v>0</v>
      </c>
      <c r="O360" s="56">
        <f t="shared" si="39"/>
        <v>0</v>
      </c>
      <c r="P360" s="56">
        <f t="shared" si="40"/>
        <v>0</v>
      </c>
      <c r="Q360" s="45" t="s">
        <v>1073</v>
      </c>
      <c r="R360" s="81"/>
      <c r="S360" s="55">
        <f t="shared" si="41"/>
        <v>0</v>
      </c>
    </row>
    <row r="361" spans="1:19" ht="13.5" thickBot="1">
      <c r="A361" s="16">
        <v>18</v>
      </c>
      <c r="B361" s="12" t="s">
        <v>708</v>
      </c>
      <c r="C361" s="17" t="s">
        <v>709</v>
      </c>
      <c r="E361" s="15">
        <v>3832.126330539081</v>
      </c>
      <c r="F361" s="14">
        <v>6000</v>
      </c>
      <c r="G361" s="42">
        <v>4879</v>
      </c>
      <c r="H361" s="42"/>
      <c r="I361" s="15">
        <f t="shared" si="36"/>
        <v>14711.126330539082</v>
      </c>
      <c r="K361" s="43"/>
      <c r="L361" s="43">
        <v>40415</v>
      </c>
      <c r="M361" s="15">
        <f t="shared" si="37"/>
        <v>14711.126330539082</v>
      </c>
      <c r="N361" s="56">
        <f t="shared" si="38"/>
        <v>6000</v>
      </c>
      <c r="O361" s="56">
        <f t="shared" si="39"/>
        <v>4879</v>
      </c>
      <c r="P361" s="56">
        <f t="shared" si="40"/>
        <v>0</v>
      </c>
      <c r="Q361" s="95" t="s">
        <v>1080</v>
      </c>
      <c r="R361" s="81"/>
      <c r="S361" s="55">
        <f t="shared" si="41"/>
        <v>0</v>
      </c>
    </row>
    <row r="362" spans="1:19" ht="13.5" thickBot="1">
      <c r="A362" s="16">
        <v>18</v>
      </c>
      <c r="B362" s="12" t="s">
        <v>710</v>
      </c>
      <c r="C362" s="17" t="s">
        <v>711</v>
      </c>
      <c r="E362" s="15">
        <v>10128.725147793704</v>
      </c>
      <c r="F362" s="14">
        <v>38833</v>
      </c>
      <c r="G362" s="42">
        <v>6500</v>
      </c>
      <c r="H362" s="42"/>
      <c r="I362" s="15">
        <f t="shared" si="36"/>
        <v>55461.7251477937</v>
      </c>
      <c r="K362" s="43"/>
      <c r="L362" s="43">
        <v>40448</v>
      </c>
      <c r="M362" s="15">
        <f t="shared" si="37"/>
        <v>55461.7251477937</v>
      </c>
      <c r="N362" s="56">
        <f t="shared" si="38"/>
        <v>38833</v>
      </c>
      <c r="O362" s="56">
        <f t="shared" si="39"/>
        <v>6500</v>
      </c>
      <c r="P362" s="56">
        <f t="shared" si="40"/>
        <v>0</v>
      </c>
      <c r="Q362" s="149" t="s">
        <v>1081</v>
      </c>
      <c r="R362" s="81"/>
      <c r="S362" s="55">
        <f t="shared" si="41"/>
        <v>0</v>
      </c>
    </row>
    <row r="363" spans="1:19" ht="13.5" thickBot="1">
      <c r="A363" s="16">
        <v>18</v>
      </c>
      <c r="B363" s="12" t="s">
        <v>712</v>
      </c>
      <c r="C363" s="17" t="s">
        <v>713</v>
      </c>
      <c r="E363" s="15">
        <v>1711.16542591645</v>
      </c>
      <c r="F363" s="14">
        <v>0</v>
      </c>
      <c r="G363" s="42">
        <v>6500</v>
      </c>
      <c r="H363" s="42"/>
      <c r="I363" s="15">
        <f t="shared" si="36"/>
        <v>8211.16542591645</v>
      </c>
      <c r="K363" s="43"/>
      <c r="L363" s="43">
        <v>40437</v>
      </c>
      <c r="M363" s="15">
        <f t="shared" si="37"/>
        <v>8211.16542591645</v>
      </c>
      <c r="N363" s="56">
        <f t="shared" si="38"/>
        <v>0</v>
      </c>
      <c r="O363" s="56">
        <f t="shared" si="39"/>
        <v>6500</v>
      </c>
      <c r="P363" s="56">
        <f t="shared" si="40"/>
        <v>0</v>
      </c>
      <c r="Q363" s="45" t="s">
        <v>1073</v>
      </c>
      <c r="R363" s="81"/>
      <c r="S363" s="55">
        <f t="shared" si="41"/>
        <v>0</v>
      </c>
    </row>
    <row r="364" spans="1:19" ht="13.5" thickBot="1">
      <c r="A364" s="16">
        <v>18</v>
      </c>
      <c r="B364" s="12" t="s">
        <v>714</v>
      </c>
      <c r="C364" s="17" t="s">
        <v>715</v>
      </c>
      <c r="E364" s="15">
        <v>1007.4304741340917</v>
      </c>
      <c r="F364" s="14">
        <v>0</v>
      </c>
      <c r="G364" s="42"/>
      <c r="H364" s="42"/>
      <c r="I364" s="15">
        <f t="shared" si="36"/>
        <v>1007.4304741340917</v>
      </c>
      <c r="K364" s="43"/>
      <c r="L364" s="43">
        <v>40437</v>
      </c>
      <c r="M364" s="15">
        <f t="shared" si="37"/>
        <v>1007.4304741340917</v>
      </c>
      <c r="N364" s="56">
        <f t="shared" si="38"/>
        <v>0</v>
      </c>
      <c r="O364" s="56">
        <f t="shared" si="39"/>
        <v>0</v>
      </c>
      <c r="P364" s="56">
        <f t="shared" si="40"/>
        <v>0</v>
      </c>
      <c r="Q364" s="45" t="s">
        <v>1073</v>
      </c>
      <c r="R364" s="81"/>
      <c r="S364" s="55">
        <f t="shared" si="41"/>
        <v>0</v>
      </c>
    </row>
    <row r="365" spans="1:19" ht="13.5" thickBot="1">
      <c r="A365" s="16">
        <v>18</v>
      </c>
      <c r="B365" s="12" t="s">
        <v>716</v>
      </c>
      <c r="C365" s="17" t="s">
        <v>717</v>
      </c>
      <c r="E365" s="15">
        <v>2117.6788765089013</v>
      </c>
      <c r="F365" s="14">
        <v>0</v>
      </c>
      <c r="G365" s="42"/>
      <c r="H365" s="42"/>
      <c r="I365" s="15">
        <f t="shared" si="36"/>
        <v>2117.6788765089013</v>
      </c>
      <c r="K365" s="43"/>
      <c r="L365" s="43">
        <v>40437</v>
      </c>
      <c r="M365" s="15">
        <f t="shared" si="37"/>
        <v>2117.6788765089013</v>
      </c>
      <c r="N365" s="56">
        <f t="shared" si="38"/>
        <v>0</v>
      </c>
      <c r="O365" s="56">
        <f t="shared" si="39"/>
        <v>0</v>
      </c>
      <c r="P365" s="56">
        <f t="shared" si="40"/>
        <v>0</v>
      </c>
      <c r="Q365" s="45" t="s">
        <v>1073</v>
      </c>
      <c r="R365" s="81"/>
      <c r="S365" s="55">
        <f t="shared" si="41"/>
        <v>0</v>
      </c>
    </row>
    <row r="366" spans="1:19" ht="13.5" thickBot="1">
      <c r="A366" s="16">
        <v>18</v>
      </c>
      <c r="B366" s="12" t="s">
        <v>718</v>
      </c>
      <c r="C366" s="17" t="s">
        <v>719</v>
      </c>
      <c r="E366" s="15">
        <v>3166.783836011462</v>
      </c>
      <c r="F366" s="14">
        <v>8000</v>
      </c>
      <c r="G366" s="42">
        <v>6500</v>
      </c>
      <c r="H366" s="42"/>
      <c r="I366" s="15">
        <f t="shared" si="36"/>
        <v>17666.783836011462</v>
      </c>
      <c r="K366" s="43"/>
      <c r="L366" s="43">
        <v>40415</v>
      </c>
      <c r="M366" s="15">
        <f t="shared" si="37"/>
        <v>17666.783836011462</v>
      </c>
      <c r="N366" s="56">
        <f t="shared" si="38"/>
        <v>8000</v>
      </c>
      <c r="O366" s="56">
        <f t="shared" si="39"/>
        <v>6500</v>
      </c>
      <c r="P366" s="56">
        <f t="shared" si="40"/>
        <v>0</v>
      </c>
      <c r="Q366" s="45"/>
      <c r="R366" s="81"/>
      <c r="S366" s="55">
        <f t="shared" si="41"/>
        <v>0</v>
      </c>
    </row>
    <row r="367" spans="1:19" ht="13.5" thickBot="1">
      <c r="A367" s="16">
        <v>18</v>
      </c>
      <c r="B367" s="12" t="s">
        <v>720</v>
      </c>
      <c r="C367" s="17" t="s">
        <v>721</v>
      </c>
      <c r="E367" s="15">
        <v>2416.161161865535</v>
      </c>
      <c r="F367" s="14">
        <v>11000</v>
      </c>
      <c r="G367" s="42">
        <v>6500</v>
      </c>
      <c r="H367" s="42"/>
      <c r="I367" s="15">
        <f t="shared" si="36"/>
        <v>19916.161161865537</v>
      </c>
      <c r="K367" s="43"/>
      <c r="L367" s="43">
        <v>40415</v>
      </c>
      <c r="M367" s="15">
        <f t="shared" si="37"/>
        <v>19916.161161865537</v>
      </c>
      <c r="N367" s="56">
        <f t="shared" si="38"/>
        <v>11000</v>
      </c>
      <c r="O367" s="56">
        <f t="shared" si="39"/>
        <v>6500</v>
      </c>
      <c r="P367" s="56">
        <f t="shared" si="40"/>
        <v>0</v>
      </c>
      <c r="Q367" s="43"/>
      <c r="R367" s="81"/>
      <c r="S367" s="55">
        <f t="shared" si="41"/>
        <v>0</v>
      </c>
    </row>
    <row r="368" spans="1:19" ht="13.5" thickBot="1">
      <c r="A368" s="16">
        <v>18</v>
      </c>
      <c r="B368" s="12" t="s">
        <v>722</v>
      </c>
      <c r="C368" s="17" t="s">
        <v>723</v>
      </c>
      <c r="E368" s="15">
        <v>2650.5503157545127</v>
      </c>
      <c r="F368" s="14">
        <v>0</v>
      </c>
      <c r="G368" s="42">
        <v>6500</v>
      </c>
      <c r="H368" s="42"/>
      <c r="I368" s="15">
        <f t="shared" si="36"/>
        <v>9150.550315754514</v>
      </c>
      <c r="K368" s="43"/>
      <c r="L368" s="43">
        <v>40415</v>
      </c>
      <c r="M368" s="15">
        <f t="shared" si="37"/>
        <v>9150.550315754514</v>
      </c>
      <c r="N368" s="56">
        <f t="shared" si="38"/>
        <v>0</v>
      </c>
      <c r="O368" s="56">
        <f t="shared" si="39"/>
        <v>6500</v>
      </c>
      <c r="P368" s="56">
        <f t="shared" si="40"/>
        <v>0</v>
      </c>
      <c r="Q368" s="45"/>
      <c r="R368" s="81"/>
      <c r="S368" s="55">
        <f t="shared" si="41"/>
        <v>0</v>
      </c>
    </row>
    <row r="369" spans="1:19" ht="13.5" thickBot="1">
      <c r="A369" s="16">
        <v>18</v>
      </c>
      <c r="B369" s="12" t="s">
        <v>724</v>
      </c>
      <c r="C369" s="17" t="s">
        <v>725</v>
      </c>
      <c r="E369" s="15">
        <v>4611.33468801425</v>
      </c>
      <c r="F369" s="14">
        <v>2000</v>
      </c>
      <c r="G369" s="42">
        <v>6500</v>
      </c>
      <c r="H369" s="42"/>
      <c r="I369" s="15">
        <f t="shared" si="36"/>
        <v>13111.334688014249</v>
      </c>
      <c r="K369" s="43"/>
      <c r="L369" s="43">
        <v>40415</v>
      </c>
      <c r="M369" s="15">
        <f t="shared" si="37"/>
        <v>13111.334688014249</v>
      </c>
      <c r="N369" s="56">
        <f t="shared" si="38"/>
        <v>2000</v>
      </c>
      <c r="O369" s="56">
        <f t="shared" si="39"/>
        <v>6500</v>
      </c>
      <c r="P369" s="56">
        <f t="shared" si="40"/>
        <v>0</v>
      </c>
      <c r="Q369" s="45"/>
      <c r="R369" s="81"/>
      <c r="S369" s="55">
        <f t="shared" si="41"/>
        <v>0</v>
      </c>
    </row>
    <row r="370" spans="1:19" ht="13.5" thickBot="1">
      <c r="A370" s="16">
        <v>18</v>
      </c>
      <c r="B370" s="12" t="s">
        <v>726</v>
      </c>
      <c r="C370" s="17" t="s">
        <v>727</v>
      </c>
      <c r="E370" s="15">
        <v>4050.4012799290763</v>
      </c>
      <c r="F370" s="14">
        <v>5000</v>
      </c>
      <c r="G370" s="42">
        <v>6500</v>
      </c>
      <c r="H370" s="42"/>
      <c r="I370" s="15">
        <f t="shared" si="36"/>
        <v>15550.401279929076</v>
      </c>
      <c r="K370" s="43"/>
      <c r="L370" s="43">
        <v>40437</v>
      </c>
      <c r="M370" s="15">
        <f t="shared" si="37"/>
        <v>15550.401279929076</v>
      </c>
      <c r="N370" s="56">
        <f t="shared" si="38"/>
        <v>5000</v>
      </c>
      <c r="O370" s="56">
        <f t="shared" si="39"/>
        <v>6500</v>
      </c>
      <c r="P370" s="56">
        <f t="shared" si="40"/>
        <v>0</v>
      </c>
      <c r="Q370" s="45" t="s">
        <v>1073</v>
      </c>
      <c r="R370" s="81"/>
      <c r="S370" s="55">
        <f t="shared" si="41"/>
        <v>0</v>
      </c>
    </row>
    <row r="371" spans="1:19" ht="13.5" thickBot="1">
      <c r="A371" s="16">
        <v>18</v>
      </c>
      <c r="B371" s="12" t="s">
        <v>728</v>
      </c>
      <c r="C371" s="17" t="s">
        <v>729</v>
      </c>
      <c r="E371" s="15">
        <v>3362.2841314622096</v>
      </c>
      <c r="F371" s="14">
        <v>4000</v>
      </c>
      <c r="G371" s="42">
        <v>6500</v>
      </c>
      <c r="H371" s="42"/>
      <c r="I371" s="15">
        <f t="shared" si="36"/>
        <v>13862.28413146221</v>
      </c>
      <c r="K371" s="43"/>
      <c r="L371" s="43">
        <v>40415</v>
      </c>
      <c r="M371" s="15">
        <f t="shared" si="37"/>
        <v>13862.28413146221</v>
      </c>
      <c r="N371" s="56">
        <f t="shared" si="38"/>
        <v>4000</v>
      </c>
      <c r="O371" s="56">
        <f t="shared" si="39"/>
        <v>6500</v>
      </c>
      <c r="P371" s="56">
        <f t="shared" si="40"/>
        <v>0</v>
      </c>
      <c r="Q371" s="45"/>
      <c r="R371" s="81"/>
      <c r="S371" s="55">
        <f t="shared" si="41"/>
        <v>0</v>
      </c>
    </row>
    <row r="372" spans="1:19" ht="13.5" thickBot="1">
      <c r="A372" s="16">
        <v>18</v>
      </c>
      <c r="B372" s="12" t="s">
        <v>730</v>
      </c>
      <c r="C372" s="17" t="s">
        <v>731</v>
      </c>
      <c r="E372" s="15">
        <v>2825.5758565571655</v>
      </c>
      <c r="F372" s="14">
        <v>0</v>
      </c>
      <c r="G372" s="42">
        <v>6500</v>
      </c>
      <c r="H372" s="42"/>
      <c r="I372" s="15">
        <f t="shared" si="36"/>
        <v>9325.575856557165</v>
      </c>
      <c r="K372" s="43"/>
      <c r="L372" s="43">
        <v>40437</v>
      </c>
      <c r="M372" s="15">
        <f t="shared" si="37"/>
        <v>9325.575856557165</v>
      </c>
      <c r="N372" s="56">
        <f t="shared" si="38"/>
        <v>0</v>
      </c>
      <c r="O372" s="56">
        <f t="shared" si="39"/>
        <v>6500</v>
      </c>
      <c r="P372" s="56">
        <f t="shared" si="40"/>
        <v>0</v>
      </c>
      <c r="Q372" s="45" t="s">
        <v>1073</v>
      </c>
      <c r="R372" s="81"/>
      <c r="S372" s="55">
        <f t="shared" si="41"/>
        <v>0</v>
      </c>
    </row>
    <row r="373" spans="1:19" ht="13.5" thickBot="1">
      <c r="A373" s="16">
        <v>18</v>
      </c>
      <c r="B373" s="12" t="s">
        <v>732</v>
      </c>
      <c r="C373" s="17" t="s">
        <v>733</v>
      </c>
      <c r="E373" s="15">
        <v>2667.9576774519733</v>
      </c>
      <c r="F373" s="14">
        <v>5000</v>
      </c>
      <c r="G373" s="42">
        <v>6500</v>
      </c>
      <c r="H373" s="42"/>
      <c r="I373" s="15">
        <f t="shared" si="36"/>
        <v>14167.957677451974</v>
      </c>
      <c r="K373" s="43"/>
      <c r="L373" s="43">
        <v>40437</v>
      </c>
      <c r="M373" s="15">
        <f t="shared" si="37"/>
        <v>14167.957677451974</v>
      </c>
      <c r="N373" s="56">
        <f t="shared" si="38"/>
        <v>5000</v>
      </c>
      <c r="O373" s="56">
        <f t="shared" si="39"/>
        <v>6500</v>
      </c>
      <c r="P373" s="56">
        <f t="shared" si="40"/>
        <v>0</v>
      </c>
      <c r="Q373" s="45" t="s">
        <v>1073</v>
      </c>
      <c r="R373" s="81"/>
      <c r="S373" s="55">
        <f t="shared" si="41"/>
        <v>0</v>
      </c>
    </row>
    <row r="374" spans="1:19" ht="13.5" thickBot="1">
      <c r="A374" s="16">
        <v>18</v>
      </c>
      <c r="B374" s="12" t="s">
        <v>734</v>
      </c>
      <c r="C374" s="17" t="s">
        <v>735</v>
      </c>
      <c r="E374" s="15">
        <v>3170.688012103964</v>
      </c>
      <c r="F374" s="14">
        <v>0</v>
      </c>
      <c r="G374" s="42"/>
      <c r="H374" s="42"/>
      <c r="I374" s="15">
        <f t="shared" si="36"/>
        <v>3170.688012103964</v>
      </c>
      <c r="K374" s="43"/>
      <c r="L374" s="43">
        <v>40415</v>
      </c>
      <c r="M374" s="15">
        <f t="shared" si="37"/>
        <v>3170.688012103964</v>
      </c>
      <c r="N374" s="56">
        <f t="shared" si="38"/>
        <v>0</v>
      </c>
      <c r="O374" s="56">
        <f t="shared" si="39"/>
        <v>0</v>
      </c>
      <c r="P374" s="56">
        <f t="shared" si="40"/>
        <v>0</v>
      </c>
      <c r="Q374" s="45"/>
      <c r="R374" s="81"/>
      <c r="S374" s="55">
        <f t="shared" si="41"/>
        <v>0</v>
      </c>
    </row>
    <row r="375" spans="1:19" ht="13.5" thickBot="1">
      <c r="A375" s="16">
        <v>18</v>
      </c>
      <c r="B375" s="12" t="s">
        <v>736</v>
      </c>
      <c r="C375" s="17" t="s">
        <v>737</v>
      </c>
      <c r="E375" s="15">
        <v>1994.5344353432786</v>
      </c>
      <c r="F375" s="14">
        <v>0</v>
      </c>
      <c r="G375" s="42">
        <v>6500</v>
      </c>
      <c r="H375" s="42"/>
      <c r="I375" s="15">
        <f t="shared" si="36"/>
        <v>8494.53443534328</v>
      </c>
      <c r="K375" s="43"/>
      <c r="L375" s="43">
        <v>40415</v>
      </c>
      <c r="M375" s="15">
        <f t="shared" si="37"/>
        <v>8494.53443534328</v>
      </c>
      <c r="N375" s="56">
        <f t="shared" si="38"/>
        <v>0</v>
      </c>
      <c r="O375" s="56">
        <f t="shared" si="39"/>
        <v>6500</v>
      </c>
      <c r="P375" s="56">
        <f t="shared" si="40"/>
        <v>0</v>
      </c>
      <c r="Q375" s="45"/>
      <c r="R375" s="81"/>
      <c r="S375" s="55">
        <f t="shared" si="41"/>
        <v>0</v>
      </c>
    </row>
    <row r="376" spans="1:19" ht="13.5" thickBot="1">
      <c r="A376" s="16">
        <v>18</v>
      </c>
      <c r="B376" s="12" t="s">
        <v>738</v>
      </c>
      <c r="C376" s="17" t="s">
        <v>739</v>
      </c>
      <c r="E376" s="15">
        <v>1601.8478083377036</v>
      </c>
      <c r="F376" s="14">
        <v>0</v>
      </c>
      <c r="G376" s="42"/>
      <c r="H376" s="42"/>
      <c r="I376" s="15">
        <f t="shared" si="36"/>
        <v>1601.8478083377036</v>
      </c>
      <c r="K376" s="43"/>
      <c r="L376" s="43">
        <v>40415</v>
      </c>
      <c r="M376" s="15">
        <f t="shared" si="37"/>
        <v>1601.8478083377036</v>
      </c>
      <c r="N376" s="56">
        <f t="shared" si="38"/>
        <v>0</v>
      </c>
      <c r="O376" s="56">
        <f t="shared" si="39"/>
        <v>0</v>
      </c>
      <c r="P376" s="56">
        <f t="shared" si="40"/>
        <v>0</v>
      </c>
      <c r="Q376" s="45"/>
      <c r="R376" s="81"/>
      <c r="S376" s="55">
        <f t="shared" si="41"/>
        <v>0</v>
      </c>
    </row>
    <row r="377" spans="1:19" ht="13.5" thickBot="1">
      <c r="A377" s="16">
        <v>18</v>
      </c>
      <c r="B377" s="12" t="s">
        <v>740</v>
      </c>
      <c r="C377" s="17" t="s">
        <v>741</v>
      </c>
      <c r="E377" s="15">
        <v>1565.2083954929253</v>
      </c>
      <c r="F377" s="14">
        <v>0</v>
      </c>
      <c r="G377" s="42"/>
      <c r="H377" s="42"/>
      <c r="I377" s="15">
        <f t="shared" si="36"/>
        <v>1565.2083954929253</v>
      </c>
      <c r="K377" s="43"/>
      <c r="L377" s="43">
        <v>40437</v>
      </c>
      <c r="M377" s="15">
        <f t="shared" si="37"/>
        <v>1565.2083954929253</v>
      </c>
      <c r="N377" s="56">
        <f t="shared" si="38"/>
        <v>0</v>
      </c>
      <c r="O377" s="56">
        <f t="shared" si="39"/>
        <v>0</v>
      </c>
      <c r="P377" s="56">
        <f t="shared" si="40"/>
        <v>0</v>
      </c>
      <c r="Q377" s="45" t="s">
        <v>1073</v>
      </c>
      <c r="R377" s="81"/>
      <c r="S377" s="55">
        <f t="shared" si="41"/>
        <v>0</v>
      </c>
    </row>
    <row r="378" spans="1:19" ht="13.5" thickBot="1">
      <c r="A378" s="16">
        <v>18</v>
      </c>
      <c r="B378" s="12" t="s">
        <v>742</v>
      </c>
      <c r="C378" s="17" t="s">
        <v>743</v>
      </c>
      <c r="E378" s="15">
        <v>2673.779804735526</v>
      </c>
      <c r="F378" s="14">
        <v>0</v>
      </c>
      <c r="G378" s="42"/>
      <c r="H378" s="42"/>
      <c r="I378" s="15">
        <f t="shared" si="36"/>
        <v>2673.779804735526</v>
      </c>
      <c r="K378" s="43"/>
      <c r="L378" s="43">
        <v>40415</v>
      </c>
      <c r="M378" s="15">
        <f t="shared" si="37"/>
        <v>2673.779804735526</v>
      </c>
      <c r="N378" s="56">
        <f t="shared" si="38"/>
        <v>0</v>
      </c>
      <c r="O378" s="56">
        <f t="shared" si="39"/>
        <v>0</v>
      </c>
      <c r="P378" s="56">
        <f t="shared" si="40"/>
        <v>0</v>
      </c>
      <c r="Q378" s="45"/>
      <c r="R378" s="81"/>
      <c r="S378" s="55">
        <f t="shared" si="41"/>
        <v>0</v>
      </c>
    </row>
    <row r="379" spans="1:19" ht="13.5" thickBot="1">
      <c r="A379" s="16">
        <v>18</v>
      </c>
      <c r="B379" s="12" t="s">
        <v>744</v>
      </c>
      <c r="C379" s="17" t="s">
        <v>745</v>
      </c>
      <c r="E379" s="15">
        <v>1029.5694896811735</v>
      </c>
      <c r="F379" s="14">
        <v>0</v>
      </c>
      <c r="G379" s="42"/>
      <c r="H379" s="42"/>
      <c r="I379" s="15">
        <f t="shared" si="36"/>
        <v>1029.5694896811735</v>
      </c>
      <c r="K379" s="43"/>
      <c r="L379" s="43">
        <v>40415</v>
      </c>
      <c r="M379" s="15">
        <f t="shared" si="37"/>
        <v>1029.5694896811735</v>
      </c>
      <c r="N379" s="56">
        <f t="shared" si="38"/>
        <v>0</v>
      </c>
      <c r="O379" s="56">
        <f t="shared" si="39"/>
        <v>0</v>
      </c>
      <c r="P379" s="56">
        <f t="shared" si="40"/>
        <v>0</v>
      </c>
      <c r="Q379" s="45"/>
      <c r="R379" s="81"/>
      <c r="S379" s="55">
        <f t="shared" si="41"/>
        <v>0</v>
      </c>
    </row>
    <row r="380" spans="1:19" ht="13.5" thickBot="1">
      <c r="A380" s="16">
        <v>18</v>
      </c>
      <c r="B380" s="12" t="s">
        <v>746</v>
      </c>
      <c r="C380" s="17" t="s">
        <v>747</v>
      </c>
      <c r="E380" s="15">
        <v>1058.3929953114825</v>
      </c>
      <c r="F380" s="14">
        <v>0</v>
      </c>
      <c r="G380" s="42"/>
      <c r="H380" s="42"/>
      <c r="I380" s="15">
        <f t="shared" si="36"/>
        <v>1058.3929953114825</v>
      </c>
      <c r="K380" s="43"/>
      <c r="L380" s="43">
        <v>40415</v>
      </c>
      <c r="M380" s="15">
        <f t="shared" si="37"/>
        <v>1058.3929953114825</v>
      </c>
      <c r="N380" s="56">
        <f t="shared" si="38"/>
        <v>0</v>
      </c>
      <c r="O380" s="56">
        <f t="shared" si="39"/>
        <v>0</v>
      </c>
      <c r="P380" s="56">
        <f t="shared" si="40"/>
        <v>0</v>
      </c>
      <c r="Q380" s="45"/>
      <c r="R380" s="81"/>
      <c r="S380" s="55">
        <f t="shared" si="41"/>
        <v>0</v>
      </c>
    </row>
    <row r="381" spans="1:19" ht="13.5" thickBot="1">
      <c r="A381" s="16">
        <v>18</v>
      </c>
      <c r="B381" s="12" t="s">
        <v>748</v>
      </c>
      <c r="C381" s="17" t="s">
        <v>749</v>
      </c>
      <c r="E381" s="15">
        <v>1383.8351993670956</v>
      </c>
      <c r="F381" s="14">
        <v>0</v>
      </c>
      <c r="G381" s="42"/>
      <c r="H381" s="42"/>
      <c r="I381" s="15">
        <f t="shared" si="36"/>
        <v>1383.8351993670956</v>
      </c>
      <c r="K381" s="43"/>
      <c r="L381" s="43">
        <v>40437</v>
      </c>
      <c r="M381" s="15">
        <f t="shared" si="37"/>
        <v>1383.8351993670956</v>
      </c>
      <c r="N381" s="56">
        <f t="shared" si="38"/>
        <v>0</v>
      </c>
      <c r="O381" s="56">
        <f t="shared" si="39"/>
        <v>0</v>
      </c>
      <c r="P381" s="56">
        <f t="shared" si="40"/>
        <v>0</v>
      </c>
      <c r="Q381" s="45" t="s">
        <v>1073</v>
      </c>
      <c r="R381" s="81"/>
      <c r="S381" s="55">
        <f t="shared" si="41"/>
        <v>0</v>
      </c>
    </row>
    <row r="382" spans="1:19" ht="13.5" thickBot="1">
      <c r="A382" s="16">
        <v>18</v>
      </c>
      <c r="B382" s="12" t="s">
        <v>750</v>
      </c>
      <c r="C382" s="17" t="s">
        <v>751</v>
      </c>
      <c r="E382" s="15">
        <v>3270.319425686883</v>
      </c>
      <c r="F382" s="14">
        <v>0</v>
      </c>
      <c r="G382" s="42"/>
      <c r="H382" s="42"/>
      <c r="I382" s="15">
        <f t="shared" si="36"/>
        <v>3270.319425686883</v>
      </c>
      <c r="K382" s="43"/>
      <c r="L382" s="43">
        <v>40437</v>
      </c>
      <c r="M382" s="15">
        <f t="shared" si="37"/>
        <v>3270.319425686883</v>
      </c>
      <c r="N382" s="56">
        <f t="shared" si="38"/>
        <v>0</v>
      </c>
      <c r="O382" s="56">
        <f t="shared" si="39"/>
        <v>0</v>
      </c>
      <c r="P382" s="56">
        <f t="shared" si="40"/>
        <v>0</v>
      </c>
      <c r="Q382" s="43" t="s">
        <v>1073</v>
      </c>
      <c r="R382" s="81"/>
      <c r="S382" s="55">
        <f t="shared" si="41"/>
        <v>0</v>
      </c>
    </row>
    <row r="383" spans="1:19" ht="13.5" thickBot="1">
      <c r="A383" s="16">
        <v>18</v>
      </c>
      <c r="B383" s="12" t="s">
        <v>752</v>
      </c>
      <c r="C383" s="17" t="s">
        <v>753</v>
      </c>
      <c r="E383" s="15">
        <v>2977.5876436231842</v>
      </c>
      <c r="F383" s="14">
        <v>0</v>
      </c>
      <c r="G383" s="42"/>
      <c r="H383" s="42"/>
      <c r="I383" s="15">
        <f t="shared" si="36"/>
        <v>2977.5876436231842</v>
      </c>
      <c r="K383" s="43"/>
      <c r="L383" s="43">
        <v>40437</v>
      </c>
      <c r="M383" s="15">
        <f t="shared" si="37"/>
        <v>2977.5876436231842</v>
      </c>
      <c r="N383" s="56">
        <f t="shared" si="38"/>
        <v>0</v>
      </c>
      <c r="O383" s="56">
        <f t="shared" si="39"/>
        <v>0</v>
      </c>
      <c r="P383" s="56">
        <f t="shared" si="40"/>
        <v>0</v>
      </c>
      <c r="Q383" s="43" t="s">
        <v>1073</v>
      </c>
      <c r="R383" s="81"/>
      <c r="S383" s="55">
        <f t="shared" si="41"/>
        <v>0</v>
      </c>
    </row>
    <row r="384" spans="1:19" ht="13.5" thickBot="1">
      <c r="A384" s="16">
        <v>18</v>
      </c>
      <c r="B384" s="12" t="s">
        <v>754</v>
      </c>
      <c r="C384" s="17" t="s">
        <v>755</v>
      </c>
      <c r="E384" s="15">
        <v>3076.7477591618003</v>
      </c>
      <c r="F384" s="14">
        <v>5000</v>
      </c>
      <c r="G384" s="42">
        <v>6500</v>
      </c>
      <c r="H384" s="42"/>
      <c r="I384" s="15">
        <f t="shared" si="36"/>
        <v>14576.7477591618</v>
      </c>
      <c r="K384" s="43"/>
      <c r="L384" s="43">
        <v>40437</v>
      </c>
      <c r="M384" s="15">
        <f t="shared" si="37"/>
        <v>14576.7477591618</v>
      </c>
      <c r="N384" s="56">
        <f t="shared" si="38"/>
        <v>5000</v>
      </c>
      <c r="O384" s="56">
        <f t="shared" si="39"/>
        <v>6500</v>
      </c>
      <c r="P384" s="56">
        <f t="shared" si="40"/>
        <v>0</v>
      </c>
      <c r="Q384" s="43" t="s">
        <v>1073</v>
      </c>
      <c r="R384" s="81"/>
      <c r="S384" s="55">
        <f t="shared" si="41"/>
        <v>0</v>
      </c>
    </row>
    <row r="385" spans="1:19" ht="13.5" thickBot="1">
      <c r="A385" s="16">
        <v>18</v>
      </c>
      <c r="B385" s="12" t="s">
        <v>756</v>
      </c>
      <c r="C385" s="17" t="s">
        <v>266</v>
      </c>
      <c r="E385" s="15">
        <v>1820.5368513287551</v>
      </c>
      <c r="F385" s="14">
        <v>0</v>
      </c>
      <c r="G385" s="42"/>
      <c r="H385" s="42"/>
      <c r="I385" s="15">
        <f t="shared" si="36"/>
        <v>1820.5368513287551</v>
      </c>
      <c r="K385" s="43"/>
      <c r="L385" s="43">
        <v>40437</v>
      </c>
      <c r="M385" s="15">
        <f t="shared" si="37"/>
        <v>1820.5368513287551</v>
      </c>
      <c r="N385" s="56">
        <f t="shared" si="38"/>
        <v>0</v>
      </c>
      <c r="O385" s="56">
        <f t="shared" si="39"/>
        <v>0</v>
      </c>
      <c r="P385" s="56">
        <f t="shared" si="40"/>
        <v>0</v>
      </c>
      <c r="Q385" s="43" t="s">
        <v>1073</v>
      </c>
      <c r="R385" s="81"/>
      <c r="S385" s="55">
        <f t="shared" si="41"/>
        <v>0</v>
      </c>
    </row>
    <row r="386" spans="1:19" ht="13.5" thickBot="1">
      <c r="A386" s="16">
        <v>18</v>
      </c>
      <c r="B386" s="12" t="s">
        <v>757</v>
      </c>
      <c r="C386" s="17" t="s">
        <v>758</v>
      </c>
      <c r="E386" s="15">
        <v>2085.2898143541565</v>
      </c>
      <c r="F386" s="14">
        <v>0</v>
      </c>
      <c r="G386" s="42"/>
      <c r="H386" s="42"/>
      <c r="I386" s="15">
        <f t="shared" si="36"/>
        <v>2085.2898143541565</v>
      </c>
      <c r="K386" s="43"/>
      <c r="L386" s="43">
        <v>40437</v>
      </c>
      <c r="M386" s="15">
        <f t="shared" si="37"/>
        <v>2085.2898143541565</v>
      </c>
      <c r="N386" s="56">
        <f t="shared" si="38"/>
        <v>0</v>
      </c>
      <c r="O386" s="56">
        <f t="shared" si="39"/>
        <v>0</v>
      </c>
      <c r="P386" s="56">
        <f t="shared" si="40"/>
        <v>0</v>
      </c>
      <c r="Q386" s="43" t="s">
        <v>1073</v>
      </c>
      <c r="R386" s="81"/>
      <c r="S386" s="55">
        <f t="shared" si="41"/>
        <v>0</v>
      </c>
    </row>
    <row r="387" spans="1:19" ht="13.5" thickBot="1">
      <c r="A387" s="16">
        <v>18</v>
      </c>
      <c r="B387" s="12" t="s">
        <v>759</v>
      </c>
      <c r="C387" s="17" t="s">
        <v>760</v>
      </c>
      <c r="E387" s="15">
        <v>3389.92193456973</v>
      </c>
      <c r="F387" s="14">
        <v>12000</v>
      </c>
      <c r="G387" s="42"/>
      <c r="H387" s="42"/>
      <c r="I387" s="15">
        <f t="shared" si="36"/>
        <v>15389.921934569731</v>
      </c>
      <c r="K387" s="43"/>
      <c r="L387" s="43">
        <v>40437</v>
      </c>
      <c r="M387" s="15">
        <f t="shared" si="37"/>
        <v>15389.921934569731</v>
      </c>
      <c r="N387" s="56">
        <f t="shared" si="38"/>
        <v>12000</v>
      </c>
      <c r="O387" s="56">
        <f t="shared" si="39"/>
        <v>0</v>
      </c>
      <c r="P387" s="56">
        <f t="shared" si="40"/>
        <v>0</v>
      </c>
      <c r="Q387" s="43" t="s">
        <v>1073</v>
      </c>
      <c r="R387" s="81"/>
      <c r="S387" s="55">
        <f t="shared" si="41"/>
        <v>0</v>
      </c>
    </row>
    <row r="388" spans="1:19" ht="13.5" thickBot="1">
      <c r="A388" s="16">
        <v>18</v>
      </c>
      <c r="B388" s="12" t="s">
        <v>761</v>
      </c>
      <c r="C388" s="17" t="s">
        <v>762</v>
      </c>
      <c r="E388" s="15">
        <v>2693.013933017509</v>
      </c>
      <c r="F388" s="14">
        <v>6000</v>
      </c>
      <c r="G388" s="42"/>
      <c r="H388" s="42"/>
      <c r="I388" s="15">
        <f t="shared" si="36"/>
        <v>8693.013933017508</v>
      </c>
      <c r="K388" s="43"/>
      <c r="L388" s="43">
        <v>40437</v>
      </c>
      <c r="M388" s="15">
        <f t="shared" si="37"/>
        <v>8693.013933017508</v>
      </c>
      <c r="N388" s="56">
        <f t="shared" si="38"/>
        <v>6000</v>
      </c>
      <c r="O388" s="56">
        <f t="shared" si="39"/>
        <v>0</v>
      </c>
      <c r="P388" s="56">
        <f t="shared" si="40"/>
        <v>0</v>
      </c>
      <c r="Q388" s="43" t="s">
        <v>1073</v>
      </c>
      <c r="R388" s="81"/>
      <c r="S388" s="55">
        <f t="shared" si="41"/>
        <v>0</v>
      </c>
    </row>
    <row r="389" spans="1:20" s="104" customFormat="1" ht="13.5" thickBot="1">
      <c r="A389" s="97">
        <v>18</v>
      </c>
      <c r="B389" s="98" t="s">
        <v>763</v>
      </c>
      <c r="C389" s="99" t="s">
        <v>764</v>
      </c>
      <c r="D389" s="100"/>
      <c r="E389" s="101">
        <v>1260.0389974203358</v>
      </c>
      <c r="F389" s="103">
        <v>23000</v>
      </c>
      <c r="G389" s="103"/>
      <c r="H389" s="103"/>
      <c r="I389" s="132">
        <f t="shared" si="36"/>
        <v>24260.038997420335</v>
      </c>
      <c r="K389" s="105"/>
      <c r="L389" s="105">
        <v>40437</v>
      </c>
      <c r="M389" s="101">
        <f t="shared" si="37"/>
        <v>24260.038997420335</v>
      </c>
      <c r="N389" s="106">
        <f t="shared" si="38"/>
        <v>23000</v>
      </c>
      <c r="O389" s="106">
        <f t="shared" si="39"/>
        <v>0</v>
      </c>
      <c r="P389" s="106">
        <f t="shared" si="40"/>
        <v>0</v>
      </c>
      <c r="Q389" s="105" t="s">
        <v>1073</v>
      </c>
      <c r="R389" s="116">
        <f>SUM(I346:I389)</f>
        <v>502937.3974556259</v>
      </c>
      <c r="S389" s="110">
        <f t="shared" si="41"/>
        <v>0</v>
      </c>
      <c r="T389" s="111">
        <f>SUM(S346:S389)</f>
        <v>0</v>
      </c>
    </row>
    <row r="390" spans="1:19" ht="13.5" thickBot="1">
      <c r="A390" s="78">
        <v>19</v>
      </c>
      <c r="B390" s="109" t="s">
        <v>765</v>
      </c>
      <c r="C390" s="80" t="s">
        <v>766</v>
      </c>
      <c r="E390" s="15">
        <v>4572.814394244549</v>
      </c>
      <c r="F390" s="14">
        <v>16000</v>
      </c>
      <c r="G390" s="42"/>
      <c r="H390" s="42"/>
      <c r="I390" s="15">
        <f aca="true" t="shared" si="42" ref="I390:I433">SUM(E390:H390)</f>
        <v>20572.81439424455</v>
      </c>
      <c r="K390" s="43"/>
      <c r="L390" s="43">
        <v>40452</v>
      </c>
      <c r="M390" s="15">
        <f aca="true" t="shared" si="43" ref="M390:M433">IF(L390&lt;&gt;"",I390,"")</f>
        <v>20572.81439424455</v>
      </c>
      <c r="N390" s="56">
        <f aca="true" t="shared" si="44" ref="N390:N433">IF(L390&lt;&gt;"",F390,"")</f>
        <v>16000</v>
      </c>
      <c r="O390" s="56">
        <f aca="true" t="shared" si="45" ref="O390:O433">IF(L390&lt;&gt;"",G390,"")</f>
        <v>0</v>
      </c>
      <c r="P390" s="56">
        <f aca="true" t="shared" si="46" ref="P390:P433">IF(M390&lt;&gt;"",H390,"")</f>
        <v>0</v>
      </c>
      <c r="Q390" s="43"/>
      <c r="R390" s="81"/>
      <c r="S390" s="55">
        <f aca="true" t="shared" si="47" ref="S390:S427">IF(K390&gt;0,ROUND(I390,0),0)</f>
        <v>0</v>
      </c>
    </row>
    <row r="391" spans="1:19" ht="13.5" thickBot="1">
      <c r="A391" s="78">
        <v>19</v>
      </c>
      <c r="B391" s="79" t="s">
        <v>767</v>
      </c>
      <c r="C391" s="80" t="s">
        <v>768</v>
      </c>
      <c r="E391" s="15">
        <v>12572.7909952916</v>
      </c>
      <c r="F391" s="14">
        <v>34667</v>
      </c>
      <c r="G391" s="42"/>
      <c r="H391" s="42"/>
      <c r="I391" s="15">
        <f t="shared" si="42"/>
        <v>47239.7909952916</v>
      </c>
      <c r="K391" s="43"/>
      <c r="L391" s="43">
        <v>40452</v>
      </c>
      <c r="M391" s="15">
        <f t="shared" si="43"/>
        <v>47239.7909952916</v>
      </c>
      <c r="N391" s="56">
        <f t="shared" si="44"/>
        <v>34667</v>
      </c>
      <c r="O391" s="56">
        <f t="shared" si="45"/>
        <v>0</v>
      </c>
      <c r="P391" s="56">
        <f t="shared" si="46"/>
        <v>0</v>
      </c>
      <c r="Q391" s="43"/>
      <c r="R391" s="81"/>
      <c r="S391" s="55">
        <f t="shared" si="47"/>
        <v>0</v>
      </c>
    </row>
    <row r="392" spans="1:19" ht="13.5" thickBot="1">
      <c r="A392" s="78">
        <v>19</v>
      </c>
      <c r="B392" s="79" t="s">
        <v>769</v>
      </c>
      <c r="C392" s="80" t="s">
        <v>770</v>
      </c>
      <c r="E392" s="15">
        <v>2112.611800595969</v>
      </c>
      <c r="F392" s="14">
        <v>2000</v>
      </c>
      <c r="G392" s="42"/>
      <c r="H392" s="42"/>
      <c r="I392" s="15">
        <f t="shared" si="42"/>
        <v>4112.611800595969</v>
      </c>
      <c r="K392" s="43"/>
      <c r="L392" s="43">
        <v>40452</v>
      </c>
      <c r="M392" s="15">
        <f t="shared" si="43"/>
        <v>4112.611800595969</v>
      </c>
      <c r="N392" s="56">
        <f t="shared" si="44"/>
        <v>2000</v>
      </c>
      <c r="O392" s="56">
        <f t="shared" si="45"/>
        <v>0</v>
      </c>
      <c r="P392" s="56">
        <f t="shared" si="46"/>
        <v>0</v>
      </c>
      <c r="Q392" s="43"/>
      <c r="R392" s="81"/>
      <c r="S392" s="55">
        <f t="shared" si="47"/>
        <v>0</v>
      </c>
    </row>
    <row r="393" spans="1:19" ht="13.5" thickBot="1">
      <c r="A393" s="78">
        <v>19</v>
      </c>
      <c r="B393" s="79" t="s">
        <v>771</v>
      </c>
      <c r="C393" s="80" t="s">
        <v>772</v>
      </c>
      <c r="E393" s="15">
        <v>2114.130135532124</v>
      </c>
      <c r="F393" s="14"/>
      <c r="G393" s="42"/>
      <c r="H393" s="42"/>
      <c r="I393" s="15">
        <f t="shared" si="42"/>
        <v>2114.130135532124</v>
      </c>
      <c r="K393" s="43"/>
      <c r="L393" s="43">
        <v>40452</v>
      </c>
      <c r="M393" s="15">
        <f t="shared" si="43"/>
        <v>2114.130135532124</v>
      </c>
      <c r="N393" s="56">
        <f t="shared" si="44"/>
        <v>0</v>
      </c>
      <c r="O393" s="56">
        <f t="shared" si="45"/>
        <v>0</v>
      </c>
      <c r="P393" s="56">
        <f t="shared" si="46"/>
        <v>0</v>
      </c>
      <c r="Q393" s="43"/>
      <c r="R393" s="81"/>
      <c r="S393" s="55">
        <f t="shared" si="47"/>
        <v>0</v>
      </c>
    </row>
    <row r="394" spans="1:19" ht="13.5" thickBot="1">
      <c r="A394" s="78">
        <v>19</v>
      </c>
      <c r="B394" s="79" t="s">
        <v>773</v>
      </c>
      <c r="C394" s="80" t="s">
        <v>774</v>
      </c>
      <c r="E394" s="15">
        <v>1145.1487829882903</v>
      </c>
      <c r="F394" s="14"/>
      <c r="G394" s="42"/>
      <c r="H394" s="42"/>
      <c r="I394" s="15">
        <f t="shared" si="42"/>
        <v>1145.1487829882903</v>
      </c>
      <c r="K394" s="43"/>
      <c r="L394" s="43">
        <v>40452</v>
      </c>
      <c r="M394" s="15">
        <f t="shared" si="43"/>
        <v>1145.1487829882903</v>
      </c>
      <c r="N394" s="56">
        <f t="shared" si="44"/>
        <v>0</v>
      </c>
      <c r="O394" s="56">
        <f t="shared" si="45"/>
        <v>0</v>
      </c>
      <c r="P394" s="56">
        <f t="shared" si="46"/>
        <v>0</v>
      </c>
      <c r="Q394" s="43"/>
      <c r="R394" s="81"/>
      <c r="S394" s="55">
        <f t="shared" si="47"/>
        <v>0</v>
      </c>
    </row>
    <row r="395" spans="1:19" ht="13.5" thickBot="1">
      <c r="A395" s="78">
        <v>19</v>
      </c>
      <c r="B395" s="79" t="s">
        <v>775</v>
      </c>
      <c r="C395" s="80" t="s">
        <v>776</v>
      </c>
      <c r="E395" s="15">
        <v>1630.2976258463093</v>
      </c>
      <c r="F395" s="14"/>
      <c r="G395" s="42"/>
      <c r="H395" s="42"/>
      <c r="I395" s="15">
        <f t="shared" si="42"/>
        <v>1630.2976258463093</v>
      </c>
      <c r="K395" s="43"/>
      <c r="L395" s="43">
        <v>40452</v>
      </c>
      <c r="M395" s="15">
        <f t="shared" si="43"/>
        <v>1630.2976258463093</v>
      </c>
      <c r="N395" s="56">
        <f t="shared" si="44"/>
        <v>0</v>
      </c>
      <c r="O395" s="56">
        <f t="shared" si="45"/>
        <v>0</v>
      </c>
      <c r="P395" s="56">
        <f t="shared" si="46"/>
        <v>0</v>
      </c>
      <c r="Q395" s="43"/>
      <c r="R395" s="81"/>
      <c r="S395" s="55">
        <f t="shared" si="47"/>
        <v>0</v>
      </c>
    </row>
    <row r="396" spans="1:19" ht="13.5" thickBot="1">
      <c r="A396" s="78">
        <v>19</v>
      </c>
      <c r="B396" s="79" t="s">
        <v>777</v>
      </c>
      <c r="C396" s="80" t="s">
        <v>778</v>
      </c>
      <c r="E396" s="15">
        <v>1616.4860726430381</v>
      </c>
      <c r="F396" s="14">
        <v>6000</v>
      </c>
      <c r="G396" s="42"/>
      <c r="H396" s="42"/>
      <c r="I396" s="15">
        <f t="shared" si="42"/>
        <v>7616.486072643038</v>
      </c>
      <c r="K396" s="43"/>
      <c r="L396" s="43">
        <v>40452</v>
      </c>
      <c r="M396" s="15">
        <f t="shared" si="43"/>
        <v>7616.486072643038</v>
      </c>
      <c r="N396" s="56">
        <f t="shared" si="44"/>
        <v>6000</v>
      </c>
      <c r="O396" s="56">
        <f t="shared" si="45"/>
        <v>0</v>
      </c>
      <c r="P396" s="56">
        <f t="shared" si="46"/>
        <v>0</v>
      </c>
      <c r="Q396" s="43"/>
      <c r="R396" s="81"/>
      <c r="S396" s="55">
        <f t="shared" si="47"/>
        <v>0</v>
      </c>
    </row>
    <row r="397" spans="1:19" ht="13.5" thickBot="1">
      <c r="A397" s="78">
        <v>19</v>
      </c>
      <c r="B397" s="79" t="s">
        <v>779</v>
      </c>
      <c r="C397" s="80" t="s">
        <v>780</v>
      </c>
      <c r="E397" s="15">
        <v>1489.5600675744595</v>
      </c>
      <c r="F397" s="14"/>
      <c r="G397" s="42"/>
      <c r="H397" s="42"/>
      <c r="I397" s="15">
        <f t="shared" si="42"/>
        <v>1489.5600675744595</v>
      </c>
      <c r="K397" s="43"/>
      <c r="L397" s="43">
        <v>40452</v>
      </c>
      <c r="M397" s="15">
        <f t="shared" si="43"/>
        <v>1489.5600675744595</v>
      </c>
      <c r="N397" s="56">
        <f t="shared" si="44"/>
        <v>0</v>
      </c>
      <c r="O397" s="56">
        <f t="shared" si="45"/>
        <v>0</v>
      </c>
      <c r="P397" s="56">
        <f t="shared" si="46"/>
        <v>0</v>
      </c>
      <c r="Q397" s="43"/>
      <c r="R397" s="81"/>
      <c r="S397" s="55">
        <f t="shared" si="47"/>
        <v>0</v>
      </c>
    </row>
    <row r="398" spans="1:19" ht="13.5" thickBot="1">
      <c r="A398" s="78">
        <v>19</v>
      </c>
      <c r="B398" s="79" t="s">
        <v>781</v>
      </c>
      <c r="C398" s="80" t="s">
        <v>782</v>
      </c>
      <c r="E398" s="15">
        <v>4882.115026139494</v>
      </c>
      <c r="F398" s="14">
        <v>14000</v>
      </c>
      <c r="G398" s="42"/>
      <c r="H398" s="42"/>
      <c r="I398" s="15">
        <f t="shared" si="42"/>
        <v>18882.115026139494</v>
      </c>
      <c r="K398" s="43"/>
      <c r="L398" s="43">
        <v>40452</v>
      </c>
      <c r="M398" s="15">
        <f t="shared" si="43"/>
        <v>18882.115026139494</v>
      </c>
      <c r="N398" s="56">
        <f t="shared" si="44"/>
        <v>14000</v>
      </c>
      <c r="O398" s="56">
        <f t="shared" si="45"/>
        <v>0</v>
      </c>
      <c r="P398" s="56">
        <f t="shared" si="46"/>
        <v>0</v>
      </c>
      <c r="Q398" s="43"/>
      <c r="R398" s="81"/>
      <c r="S398" s="55">
        <f t="shared" si="47"/>
        <v>0</v>
      </c>
    </row>
    <row r="399" spans="1:19" ht="13.5" thickBot="1">
      <c r="A399" s="78">
        <v>19</v>
      </c>
      <c r="B399" s="79" t="s">
        <v>783</v>
      </c>
      <c r="C399" s="80" t="s">
        <v>784</v>
      </c>
      <c r="E399" s="15">
        <v>1931.6971936399686</v>
      </c>
      <c r="F399" s="14"/>
      <c r="G399" s="42">
        <v>6500</v>
      </c>
      <c r="H399" s="42"/>
      <c r="I399" s="15">
        <f t="shared" si="42"/>
        <v>8431.697193639968</v>
      </c>
      <c r="K399" s="43"/>
      <c r="L399" s="43">
        <v>40452</v>
      </c>
      <c r="M399" s="15">
        <f t="shared" si="43"/>
        <v>8431.697193639968</v>
      </c>
      <c r="N399" s="56">
        <f t="shared" si="44"/>
        <v>0</v>
      </c>
      <c r="O399" s="56">
        <f t="shared" si="45"/>
        <v>6500</v>
      </c>
      <c r="P399" s="56">
        <f t="shared" si="46"/>
        <v>0</v>
      </c>
      <c r="Q399" s="43"/>
      <c r="S399" s="55">
        <f t="shared" si="47"/>
        <v>0</v>
      </c>
    </row>
    <row r="400" spans="1:19" ht="13.5" thickBot="1">
      <c r="A400" s="78">
        <v>19</v>
      </c>
      <c r="B400" s="79" t="s">
        <v>785</v>
      </c>
      <c r="C400" s="80" t="s">
        <v>786</v>
      </c>
      <c r="E400" s="15">
        <v>6153.321124402662</v>
      </c>
      <c r="F400" s="14">
        <v>6000</v>
      </c>
      <c r="G400" s="42"/>
      <c r="H400" s="42"/>
      <c r="I400" s="15">
        <f t="shared" si="42"/>
        <v>12153.32112440266</v>
      </c>
      <c r="K400" s="43"/>
      <c r="L400" s="43">
        <v>40452</v>
      </c>
      <c r="M400" s="15">
        <f t="shared" si="43"/>
        <v>12153.32112440266</v>
      </c>
      <c r="N400" s="56">
        <f t="shared" si="44"/>
        <v>6000</v>
      </c>
      <c r="O400" s="56">
        <f t="shared" si="45"/>
        <v>0</v>
      </c>
      <c r="P400" s="56">
        <f t="shared" si="46"/>
        <v>0</v>
      </c>
      <c r="Q400" s="43"/>
      <c r="S400" s="55">
        <f t="shared" si="47"/>
        <v>0</v>
      </c>
    </row>
    <row r="401" spans="1:19" ht="13.5" thickBot="1">
      <c r="A401" s="78">
        <v>19</v>
      </c>
      <c r="B401" s="79" t="s">
        <v>787</v>
      </c>
      <c r="C401" s="80" t="s">
        <v>788</v>
      </c>
      <c r="E401" s="15">
        <v>1952.91333671399</v>
      </c>
      <c r="F401" s="14">
        <v>6000</v>
      </c>
      <c r="G401" s="42"/>
      <c r="H401" s="42"/>
      <c r="I401" s="15">
        <f t="shared" si="42"/>
        <v>7952.91333671399</v>
      </c>
      <c r="K401" s="43"/>
      <c r="L401" s="43">
        <v>40452</v>
      </c>
      <c r="M401" s="15">
        <f t="shared" si="43"/>
        <v>7952.91333671399</v>
      </c>
      <c r="N401" s="56">
        <f t="shared" si="44"/>
        <v>6000</v>
      </c>
      <c r="O401" s="56">
        <f t="shared" si="45"/>
        <v>0</v>
      </c>
      <c r="P401" s="56">
        <f t="shared" si="46"/>
        <v>0</v>
      </c>
      <c r="Q401" s="43"/>
      <c r="S401" s="55">
        <f t="shared" si="47"/>
        <v>0</v>
      </c>
    </row>
    <row r="402" spans="1:19" ht="13.5" thickBot="1">
      <c r="A402" s="78">
        <v>19</v>
      </c>
      <c r="B402" s="79" t="s">
        <v>789</v>
      </c>
      <c r="C402" s="80" t="s">
        <v>790</v>
      </c>
      <c r="E402" s="15">
        <v>1553.225385116439</v>
      </c>
      <c r="F402" s="14">
        <v>6000</v>
      </c>
      <c r="G402" s="42"/>
      <c r="H402" s="42"/>
      <c r="I402" s="15">
        <f t="shared" si="42"/>
        <v>7553.225385116439</v>
      </c>
      <c r="K402" s="43"/>
      <c r="L402" s="43">
        <v>40452</v>
      </c>
      <c r="M402" s="15">
        <f t="shared" si="43"/>
        <v>7553.225385116439</v>
      </c>
      <c r="N402" s="56">
        <f t="shared" si="44"/>
        <v>6000</v>
      </c>
      <c r="O402" s="56">
        <f t="shared" si="45"/>
        <v>0</v>
      </c>
      <c r="P402" s="56">
        <f t="shared" si="46"/>
        <v>0</v>
      </c>
      <c r="Q402" s="43"/>
      <c r="S402" s="55">
        <f t="shared" si="47"/>
        <v>0</v>
      </c>
    </row>
    <row r="403" spans="1:19" ht="13.5" thickBot="1">
      <c r="A403" s="78">
        <v>19</v>
      </c>
      <c r="B403" s="79" t="s">
        <v>791</v>
      </c>
      <c r="C403" s="80" t="s">
        <v>792</v>
      </c>
      <c r="E403" s="15">
        <v>1936.8329710608734</v>
      </c>
      <c r="F403" s="14">
        <v>5000</v>
      </c>
      <c r="G403" s="42"/>
      <c r="H403" s="42"/>
      <c r="I403" s="15">
        <f t="shared" si="42"/>
        <v>6936.832971060873</v>
      </c>
      <c r="K403" s="43"/>
      <c r="L403" s="43">
        <v>40452</v>
      </c>
      <c r="M403" s="15">
        <f t="shared" si="43"/>
        <v>6936.832971060873</v>
      </c>
      <c r="N403" s="56">
        <f t="shared" si="44"/>
        <v>5000</v>
      </c>
      <c r="O403" s="56">
        <f t="shared" si="45"/>
        <v>0</v>
      </c>
      <c r="P403" s="56">
        <f t="shared" si="46"/>
        <v>0</v>
      </c>
      <c r="Q403" s="43"/>
      <c r="S403" s="55">
        <f t="shared" si="47"/>
        <v>0</v>
      </c>
    </row>
    <row r="404" spans="1:19" ht="13.5" thickBot="1">
      <c r="A404" s="78">
        <v>19</v>
      </c>
      <c r="B404" s="79" t="s">
        <v>793</v>
      </c>
      <c r="C404" s="80" t="s">
        <v>794</v>
      </c>
      <c r="E404" s="15">
        <v>1400.3974024766812</v>
      </c>
      <c r="F404" s="14"/>
      <c r="G404" s="42"/>
      <c r="H404" s="42"/>
      <c r="I404" s="15">
        <f t="shared" si="42"/>
        <v>1400.3974024766812</v>
      </c>
      <c r="K404" s="43"/>
      <c r="L404" s="43">
        <v>40452</v>
      </c>
      <c r="M404" s="15">
        <f t="shared" si="43"/>
        <v>1400.3974024766812</v>
      </c>
      <c r="N404" s="56">
        <f t="shared" si="44"/>
        <v>0</v>
      </c>
      <c r="O404" s="56">
        <f t="shared" si="45"/>
        <v>0</v>
      </c>
      <c r="P404" s="56">
        <f t="shared" si="46"/>
        <v>0</v>
      </c>
      <c r="Q404" s="43"/>
      <c r="S404" s="55">
        <f t="shared" si="47"/>
        <v>0</v>
      </c>
    </row>
    <row r="405" spans="1:19" ht="13.5" thickBot="1">
      <c r="A405" s="78">
        <v>19</v>
      </c>
      <c r="B405" s="79" t="s">
        <v>795</v>
      </c>
      <c r="C405" s="80" t="s">
        <v>796</v>
      </c>
      <c r="E405" s="15">
        <v>1457.8250750437614</v>
      </c>
      <c r="F405" s="14">
        <v>7000</v>
      </c>
      <c r="G405" s="42"/>
      <c r="H405" s="42"/>
      <c r="I405" s="15">
        <f t="shared" si="42"/>
        <v>8457.825075043762</v>
      </c>
      <c r="K405" s="43"/>
      <c r="L405" s="43">
        <v>40452</v>
      </c>
      <c r="M405" s="15">
        <f t="shared" si="43"/>
        <v>8457.825075043762</v>
      </c>
      <c r="N405" s="56">
        <f t="shared" si="44"/>
        <v>7000</v>
      </c>
      <c r="O405" s="56">
        <f t="shared" si="45"/>
        <v>0</v>
      </c>
      <c r="P405" s="56">
        <f t="shared" si="46"/>
        <v>0</v>
      </c>
      <c r="Q405" s="43"/>
      <c r="S405" s="55">
        <f t="shared" si="47"/>
        <v>0</v>
      </c>
    </row>
    <row r="406" spans="1:19" ht="13.5" thickBot="1">
      <c r="A406" s="78">
        <v>19</v>
      </c>
      <c r="B406" s="79" t="s">
        <v>797</v>
      </c>
      <c r="C406" s="80" t="s">
        <v>798</v>
      </c>
      <c r="E406" s="15">
        <v>4017.102510305288</v>
      </c>
      <c r="F406" s="14">
        <v>19333</v>
      </c>
      <c r="G406" s="42"/>
      <c r="H406" s="42"/>
      <c r="I406" s="15">
        <f t="shared" si="42"/>
        <v>23350.10251030529</v>
      </c>
      <c r="K406" s="43"/>
      <c r="L406" s="43">
        <v>40452</v>
      </c>
      <c r="M406" s="15">
        <f t="shared" si="43"/>
        <v>23350.10251030529</v>
      </c>
      <c r="N406" s="56">
        <f t="shared" si="44"/>
        <v>19333</v>
      </c>
      <c r="O406" s="56">
        <f t="shared" si="45"/>
        <v>0</v>
      </c>
      <c r="P406" s="56">
        <f t="shared" si="46"/>
        <v>0</v>
      </c>
      <c r="Q406" s="43"/>
      <c r="S406" s="55">
        <f t="shared" si="47"/>
        <v>0</v>
      </c>
    </row>
    <row r="407" spans="1:19" ht="13.5" thickBot="1">
      <c r="A407" s="78">
        <v>19</v>
      </c>
      <c r="B407" s="79" t="s">
        <v>799</v>
      </c>
      <c r="C407" s="80" t="s">
        <v>800</v>
      </c>
      <c r="E407" s="15">
        <v>4031.494342207375</v>
      </c>
      <c r="F407" s="14">
        <v>12000</v>
      </c>
      <c r="G407" s="42"/>
      <c r="H407" s="42"/>
      <c r="I407" s="15">
        <f t="shared" si="42"/>
        <v>16031.494342207376</v>
      </c>
      <c r="K407" s="43"/>
      <c r="L407" s="43">
        <v>40452</v>
      </c>
      <c r="M407" s="15">
        <f t="shared" si="43"/>
        <v>16031.494342207376</v>
      </c>
      <c r="N407" s="56">
        <f t="shared" si="44"/>
        <v>12000</v>
      </c>
      <c r="O407" s="56">
        <f t="shared" si="45"/>
        <v>0</v>
      </c>
      <c r="P407" s="56">
        <f t="shared" si="46"/>
        <v>0</v>
      </c>
      <c r="Q407" s="43"/>
      <c r="S407" s="55">
        <f t="shared" si="47"/>
        <v>0</v>
      </c>
    </row>
    <row r="408" spans="1:19" ht="13.5" thickBot="1">
      <c r="A408" s="78">
        <v>19</v>
      </c>
      <c r="B408" s="79" t="s">
        <v>801</v>
      </c>
      <c r="C408" s="80" t="s">
        <v>802</v>
      </c>
      <c r="E408" s="15">
        <v>2819.147245335099</v>
      </c>
      <c r="F408" s="14"/>
      <c r="G408" s="42"/>
      <c r="H408" s="42"/>
      <c r="I408" s="15">
        <f t="shared" si="42"/>
        <v>2819.147245335099</v>
      </c>
      <c r="K408" s="43"/>
      <c r="L408" s="43">
        <v>40452</v>
      </c>
      <c r="M408" s="15">
        <f t="shared" si="43"/>
        <v>2819.147245335099</v>
      </c>
      <c r="N408" s="56">
        <f t="shared" si="44"/>
        <v>0</v>
      </c>
      <c r="O408" s="56">
        <f t="shared" si="45"/>
        <v>0</v>
      </c>
      <c r="P408" s="56">
        <f t="shared" si="46"/>
        <v>0</v>
      </c>
      <c r="Q408" s="43"/>
      <c r="S408" s="55">
        <f t="shared" si="47"/>
        <v>0</v>
      </c>
    </row>
    <row r="409" spans="1:19" ht="13.5" thickBot="1">
      <c r="A409" s="78">
        <v>19</v>
      </c>
      <c r="B409" s="79" t="s">
        <v>803</v>
      </c>
      <c r="C409" s="80" t="s">
        <v>804</v>
      </c>
      <c r="E409" s="15">
        <v>2527.687586344604</v>
      </c>
      <c r="F409" s="14">
        <v>6000</v>
      </c>
      <c r="G409" s="42"/>
      <c r="H409" s="42"/>
      <c r="I409" s="15">
        <f t="shared" si="42"/>
        <v>8527.687586344604</v>
      </c>
      <c r="K409" s="43"/>
      <c r="L409" s="43">
        <v>40452</v>
      </c>
      <c r="M409" s="15">
        <f t="shared" si="43"/>
        <v>8527.687586344604</v>
      </c>
      <c r="N409" s="56">
        <f t="shared" si="44"/>
        <v>6000</v>
      </c>
      <c r="O409" s="56">
        <f t="shared" si="45"/>
        <v>0</v>
      </c>
      <c r="P409" s="56">
        <f t="shared" si="46"/>
        <v>0</v>
      </c>
      <c r="Q409" s="43"/>
      <c r="S409" s="55">
        <f t="shared" si="47"/>
        <v>0</v>
      </c>
    </row>
    <row r="410" spans="1:19" ht="13.5" thickBot="1">
      <c r="A410" s="78">
        <v>19</v>
      </c>
      <c r="B410" s="79" t="s">
        <v>805</v>
      </c>
      <c r="C410" s="80" t="s">
        <v>806</v>
      </c>
      <c r="E410" s="15">
        <v>3141.0219219393894</v>
      </c>
      <c r="F410" s="14">
        <v>9000</v>
      </c>
      <c r="G410" s="42"/>
      <c r="H410" s="42"/>
      <c r="I410" s="15">
        <f t="shared" si="42"/>
        <v>12141.02192193939</v>
      </c>
      <c r="K410" s="43"/>
      <c r="L410" s="43">
        <v>40452</v>
      </c>
      <c r="M410" s="15">
        <f t="shared" si="43"/>
        <v>12141.02192193939</v>
      </c>
      <c r="N410" s="56">
        <f t="shared" si="44"/>
        <v>9000</v>
      </c>
      <c r="O410" s="56">
        <f t="shared" si="45"/>
        <v>0</v>
      </c>
      <c r="P410" s="56">
        <f t="shared" si="46"/>
        <v>0</v>
      </c>
      <c r="Q410" s="43"/>
      <c r="S410" s="55">
        <f t="shared" si="47"/>
        <v>0</v>
      </c>
    </row>
    <row r="411" spans="1:19" ht="13.5" thickBot="1">
      <c r="A411" s="78">
        <v>19</v>
      </c>
      <c r="B411" s="79" t="s">
        <v>807</v>
      </c>
      <c r="C411" s="80" t="s">
        <v>808</v>
      </c>
      <c r="E411" s="15">
        <v>2575.273375470603</v>
      </c>
      <c r="F411" s="14"/>
      <c r="G411" s="42"/>
      <c r="H411" s="42"/>
      <c r="I411" s="15">
        <f t="shared" si="42"/>
        <v>2575.273375470603</v>
      </c>
      <c r="K411" s="43"/>
      <c r="L411" s="43">
        <v>40452</v>
      </c>
      <c r="M411" s="15">
        <f t="shared" si="43"/>
        <v>2575.273375470603</v>
      </c>
      <c r="N411" s="56">
        <f t="shared" si="44"/>
        <v>0</v>
      </c>
      <c r="O411" s="56">
        <f t="shared" si="45"/>
        <v>0</v>
      </c>
      <c r="P411" s="56">
        <f t="shared" si="46"/>
        <v>0</v>
      </c>
      <c r="Q411" s="43"/>
      <c r="S411" s="55">
        <f t="shared" si="47"/>
        <v>0</v>
      </c>
    </row>
    <row r="412" spans="1:19" ht="13.5" thickBot="1">
      <c r="A412" s="78">
        <v>19</v>
      </c>
      <c r="B412" s="79" t="s">
        <v>809</v>
      </c>
      <c r="C412" s="80" t="s">
        <v>810</v>
      </c>
      <c r="E412" s="15">
        <v>1947.1246712091736</v>
      </c>
      <c r="F412" s="14">
        <v>6000</v>
      </c>
      <c r="G412" s="42"/>
      <c r="H412" s="42"/>
      <c r="I412" s="15">
        <f t="shared" si="42"/>
        <v>7947.124671209173</v>
      </c>
      <c r="K412" s="43"/>
      <c r="L412" s="43">
        <v>40452</v>
      </c>
      <c r="M412" s="15">
        <f t="shared" si="43"/>
        <v>7947.124671209173</v>
      </c>
      <c r="N412" s="56">
        <f t="shared" si="44"/>
        <v>6000</v>
      </c>
      <c r="O412" s="56">
        <f t="shared" si="45"/>
        <v>0</v>
      </c>
      <c r="P412" s="56">
        <f t="shared" si="46"/>
        <v>0</v>
      </c>
      <c r="Q412" s="43"/>
      <c r="S412" s="55">
        <f t="shared" si="47"/>
        <v>0</v>
      </c>
    </row>
    <row r="413" spans="1:19" ht="13.5" thickBot="1">
      <c r="A413" s="78">
        <v>19</v>
      </c>
      <c r="B413" s="79" t="s">
        <v>811</v>
      </c>
      <c r="C413" s="80" t="s">
        <v>812</v>
      </c>
      <c r="E413" s="15">
        <v>5911.427817925342</v>
      </c>
      <c r="F413" s="14">
        <v>6000</v>
      </c>
      <c r="G413" s="42"/>
      <c r="H413" s="42"/>
      <c r="I413" s="15">
        <f t="shared" si="42"/>
        <v>11911.427817925342</v>
      </c>
      <c r="K413" s="43"/>
      <c r="L413" s="43">
        <v>40452</v>
      </c>
      <c r="M413" s="15">
        <f t="shared" si="43"/>
        <v>11911.427817925342</v>
      </c>
      <c r="N413" s="56">
        <f t="shared" si="44"/>
        <v>6000</v>
      </c>
      <c r="O413" s="56">
        <f t="shared" si="45"/>
        <v>0</v>
      </c>
      <c r="P413" s="56">
        <f t="shared" si="46"/>
        <v>0</v>
      </c>
      <c r="Q413" s="43"/>
      <c r="S413" s="55">
        <f t="shared" si="47"/>
        <v>0</v>
      </c>
    </row>
    <row r="414" spans="1:20" s="104" customFormat="1" ht="13.5" thickBot="1">
      <c r="A414" s="112">
        <v>19</v>
      </c>
      <c r="B414" s="113" t="s">
        <v>813</v>
      </c>
      <c r="C414" s="114" t="s">
        <v>814</v>
      </c>
      <c r="D414" s="100"/>
      <c r="E414" s="101">
        <v>3764.959430250842</v>
      </c>
      <c r="F414" s="103">
        <v>6000</v>
      </c>
      <c r="G414" s="103"/>
      <c r="H414" s="103"/>
      <c r="I414" s="132">
        <f t="shared" si="42"/>
        <v>9764.959430250841</v>
      </c>
      <c r="K414" s="105"/>
      <c r="L414" s="43">
        <v>40452</v>
      </c>
      <c r="M414" s="101">
        <f t="shared" si="43"/>
        <v>9764.959430250841</v>
      </c>
      <c r="N414" s="106">
        <f t="shared" si="44"/>
        <v>6000</v>
      </c>
      <c r="O414" s="106">
        <f t="shared" si="45"/>
        <v>0</v>
      </c>
      <c r="P414" s="106">
        <f t="shared" si="46"/>
        <v>0</v>
      </c>
      <c r="Q414" s="103"/>
      <c r="R414" s="116">
        <f>SUM(I390:I414)</f>
        <v>252757.40629029798</v>
      </c>
      <c r="S414" s="110">
        <f t="shared" si="47"/>
        <v>0</v>
      </c>
      <c r="T414" s="111"/>
    </row>
    <row r="415" spans="1:19" ht="13.5" thickBot="1">
      <c r="A415" s="16">
        <v>20</v>
      </c>
      <c r="B415" s="96" t="s">
        <v>815</v>
      </c>
      <c r="C415" s="17" t="s">
        <v>816</v>
      </c>
      <c r="E415" s="15">
        <v>2018.683252071311</v>
      </c>
      <c r="F415" s="14"/>
      <c r="G415" s="42"/>
      <c r="H415" s="42"/>
      <c r="I415" s="15">
        <f t="shared" si="42"/>
        <v>2018.683252071311</v>
      </c>
      <c r="K415" s="43"/>
      <c r="L415" s="43">
        <v>40387</v>
      </c>
      <c r="M415" s="15">
        <f t="shared" si="43"/>
        <v>2018.683252071311</v>
      </c>
      <c r="N415" s="56">
        <f t="shared" si="44"/>
        <v>0</v>
      </c>
      <c r="O415" s="56">
        <f t="shared" si="45"/>
        <v>0</v>
      </c>
      <c r="P415" s="56">
        <f t="shared" si="46"/>
        <v>0</v>
      </c>
      <c r="Q415" s="43"/>
      <c r="S415" s="55">
        <f t="shared" si="47"/>
        <v>0</v>
      </c>
    </row>
    <row r="416" spans="1:19" ht="13.5" thickBot="1">
      <c r="A416" s="16">
        <v>20</v>
      </c>
      <c r="B416" s="12" t="s">
        <v>817</v>
      </c>
      <c r="C416" s="17" t="s">
        <v>818</v>
      </c>
      <c r="E416" s="15">
        <v>3459.4486689664363</v>
      </c>
      <c r="F416" s="14"/>
      <c r="G416" s="42"/>
      <c r="H416" s="42"/>
      <c r="I416" s="15">
        <f t="shared" si="42"/>
        <v>3459.4486689664363</v>
      </c>
      <c r="K416" s="43"/>
      <c r="L416" s="43">
        <v>40387</v>
      </c>
      <c r="M416" s="15">
        <f t="shared" si="43"/>
        <v>3459.4486689664363</v>
      </c>
      <c r="N416" s="56">
        <f t="shared" si="44"/>
        <v>0</v>
      </c>
      <c r="O416" s="56">
        <f t="shared" si="45"/>
        <v>0</v>
      </c>
      <c r="P416" s="56">
        <f t="shared" si="46"/>
        <v>0</v>
      </c>
      <c r="Q416" s="43"/>
      <c r="S416" s="55">
        <f t="shared" si="47"/>
        <v>0</v>
      </c>
    </row>
    <row r="417" spans="1:19" ht="13.5" thickBot="1">
      <c r="A417" s="16">
        <v>20</v>
      </c>
      <c r="B417" s="12" t="s">
        <v>819</v>
      </c>
      <c r="C417" s="17" t="s">
        <v>820</v>
      </c>
      <c r="E417" s="15">
        <v>3210.6184021513563</v>
      </c>
      <c r="F417" s="14"/>
      <c r="G417" s="42"/>
      <c r="H417" s="42"/>
      <c r="I417" s="15">
        <f t="shared" si="42"/>
        <v>3210.6184021513563</v>
      </c>
      <c r="K417" s="43"/>
      <c r="L417" s="43">
        <v>40387</v>
      </c>
      <c r="M417" s="15">
        <f t="shared" si="43"/>
        <v>3210.6184021513563</v>
      </c>
      <c r="N417" s="56">
        <f t="shared" si="44"/>
        <v>0</v>
      </c>
      <c r="O417" s="56">
        <f t="shared" si="45"/>
        <v>0</v>
      </c>
      <c r="P417" s="56">
        <f t="shared" si="46"/>
        <v>0</v>
      </c>
      <c r="Q417" s="43"/>
      <c r="S417" s="55">
        <f t="shared" si="47"/>
        <v>0</v>
      </c>
    </row>
    <row r="418" spans="1:19" ht="13.5" thickBot="1">
      <c r="A418" s="16">
        <v>20</v>
      </c>
      <c r="B418" s="12" t="s">
        <v>821</v>
      </c>
      <c r="C418" s="17" t="s">
        <v>822</v>
      </c>
      <c r="E418" s="15">
        <v>12939.84232726527</v>
      </c>
      <c r="F418" s="14"/>
      <c r="G418" s="42"/>
      <c r="H418" s="42"/>
      <c r="I418" s="15">
        <f t="shared" si="42"/>
        <v>12939.84232726527</v>
      </c>
      <c r="K418" s="43"/>
      <c r="L418" s="43">
        <v>40387</v>
      </c>
      <c r="M418" s="15">
        <f t="shared" si="43"/>
        <v>12939.84232726527</v>
      </c>
      <c r="N418" s="56">
        <f t="shared" si="44"/>
        <v>0</v>
      </c>
      <c r="O418" s="56">
        <f t="shared" si="45"/>
        <v>0</v>
      </c>
      <c r="P418" s="56">
        <f t="shared" si="46"/>
        <v>0</v>
      </c>
      <c r="Q418" s="43"/>
      <c r="S418" s="55">
        <f t="shared" si="47"/>
        <v>0</v>
      </c>
    </row>
    <row r="419" spans="1:19" ht="13.5" thickBot="1">
      <c r="A419" s="16">
        <v>20</v>
      </c>
      <c r="B419" s="12" t="s">
        <v>823</v>
      </c>
      <c r="C419" s="17" t="s">
        <v>824</v>
      </c>
      <c r="E419" s="15">
        <v>8397.190147253632</v>
      </c>
      <c r="F419" s="14">
        <v>13000</v>
      </c>
      <c r="G419" s="42"/>
      <c r="H419" s="42"/>
      <c r="I419" s="15">
        <f t="shared" si="42"/>
        <v>21397.190147253634</v>
      </c>
      <c r="K419" s="43"/>
      <c r="L419" s="43">
        <v>40387</v>
      </c>
      <c r="M419" s="15">
        <f t="shared" si="43"/>
        <v>21397.190147253634</v>
      </c>
      <c r="N419" s="56">
        <f t="shared" si="44"/>
        <v>13000</v>
      </c>
      <c r="O419" s="56">
        <f t="shared" si="45"/>
        <v>0</v>
      </c>
      <c r="P419" s="56">
        <f t="shared" si="46"/>
        <v>0</v>
      </c>
      <c r="Q419" s="43"/>
      <c r="S419" s="55">
        <f t="shared" si="47"/>
        <v>0</v>
      </c>
    </row>
    <row r="420" spans="1:19" ht="13.5" thickBot="1">
      <c r="A420" s="16">
        <v>20</v>
      </c>
      <c r="B420" s="12" t="s">
        <v>825</v>
      </c>
      <c r="C420" s="17" t="s">
        <v>826</v>
      </c>
      <c r="E420" s="15">
        <v>1975.9466812145097</v>
      </c>
      <c r="F420" s="14"/>
      <c r="G420" s="42"/>
      <c r="H420" s="42"/>
      <c r="I420" s="15">
        <f t="shared" si="42"/>
        <v>1975.9466812145097</v>
      </c>
      <c r="K420" s="43"/>
      <c r="L420" s="43">
        <v>40387</v>
      </c>
      <c r="M420" s="15">
        <f t="shared" si="43"/>
        <v>1975.9466812145097</v>
      </c>
      <c r="N420" s="56">
        <f t="shared" si="44"/>
        <v>0</v>
      </c>
      <c r="O420" s="56">
        <f t="shared" si="45"/>
        <v>0</v>
      </c>
      <c r="P420" s="56">
        <f t="shared" si="46"/>
        <v>0</v>
      </c>
      <c r="Q420" s="43"/>
      <c r="S420" s="55">
        <f t="shared" si="47"/>
        <v>0</v>
      </c>
    </row>
    <row r="421" spans="1:19" ht="13.5" thickBot="1">
      <c r="A421" s="16">
        <v>20</v>
      </c>
      <c r="B421" s="12" t="s">
        <v>827</v>
      </c>
      <c r="C421" s="17" t="s">
        <v>828</v>
      </c>
      <c r="E421" s="15">
        <v>1752.8845455007252</v>
      </c>
      <c r="F421" s="14"/>
      <c r="G421" s="42"/>
      <c r="H421" s="42"/>
      <c r="I421" s="15">
        <f t="shared" si="42"/>
        <v>1752.8845455007252</v>
      </c>
      <c r="K421" s="43"/>
      <c r="L421" s="43">
        <v>40387</v>
      </c>
      <c r="M421" s="15">
        <f t="shared" si="43"/>
        <v>1752.8845455007252</v>
      </c>
      <c r="N421" s="56">
        <f t="shared" si="44"/>
        <v>0</v>
      </c>
      <c r="O421" s="56">
        <f t="shared" si="45"/>
        <v>0</v>
      </c>
      <c r="P421" s="56">
        <f t="shared" si="46"/>
        <v>0</v>
      </c>
      <c r="Q421" s="43"/>
      <c r="S421" s="55">
        <f t="shared" si="47"/>
        <v>0</v>
      </c>
    </row>
    <row r="422" spans="1:19" ht="13.5" thickBot="1">
      <c r="A422" s="16">
        <v>20</v>
      </c>
      <c r="B422" s="12" t="s">
        <v>829</v>
      </c>
      <c r="C422" s="17" t="s">
        <v>830</v>
      </c>
      <c r="E422" s="15">
        <v>3457.718373018854</v>
      </c>
      <c r="F422" s="14"/>
      <c r="G422" s="42">
        <v>6500</v>
      </c>
      <c r="H422" s="42"/>
      <c r="I422" s="15">
        <f t="shared" si="42"/>
        <v>9957.718373018854</v>
      </c>
      <c r="K422" s="43"/>
      <c r="L422" s="43">
        <v>40387</v>
      </c>
      <c r="M422" s="15">
        <f t="shared" si="43"/>
        <v>9957.718373018854</v>
      </c>
      <c r="N422" s="56">
        <f t="shared" si="44"/>
        <v>0</v>
      </c>
      <c r="O422" s="56">
        <f t="shared" si="45"/>
        <v>6500</v>
      </c>
      <c r="P422" s="56">
        <f t="shared" si="46"/>
        <v>0</v>
      </c>
      <c r="Q422" s="43"/>
      <c r="S422" s="55">
        <f t="shared" si="47"/>
        <v>0</v>
      </c>
    </row>
    <row r="423" spans="1:19" ht="13.5" thickBot="1">
      <c r="A423" s="16">
        <v>20</v>
      </c>
      <c r="B423" s="12" t="s">
        <v>831</v>
      </c>
      <c r="C423" s="17" t="s">
        <v>832</v>
      </c>
      <c r="E423" s="15">
        <v>2517.098788990472</v>
      </c>
      <c r="F423" s="14"/>
      <c r="G423" s="42">
        <v>6500</v>
      </c>
      <c r="H423" s="42"/>
      <c r="I423" s="15">
        <f t="shared" si="42"/>
        <v>9017.098788990472</v>
      </c>
      <c r="K423" s="43"/>
      <c r="L423" s="43">
        <v>40387</v>
      </c>
      <c r="M423" s="15">
        <f t="shared" si="43"/>
        <v>9017.098788990472</v>
      </c>
      <c r="N423" s="56">
        <f t="shared" si="44"/>
        <v>0</v>
      </c>
      <c r="O423" s="56">
        <f t="shared" si="45"/>
        <v>6500</v>
      </c>
      <c r="P423" s="56">
        <f t="shared" si="46"/>
        <v>0</v>
      </c>
      <c r="Q423" s="43"/>
      <c r="S423" s="55">
        <f t="shared" si="47"/>
        <v>0</v>
      </c>
    </row>
    <row r="424" spans="1:19" ht="13.5" thickBot="1">
      <c r="A424" s="16">
        <v>20</v>
      </c>
      <c r="B424" s="12" t="s">
        <v>833</v>
      </c>
      <c r="C424" s="17" t="s">
        <v>834</v>
      </c>
      <c r="E424" s="15">
        <v>2508.5891805935325</v>
      </c>
      <c r="F424" s="14"/>
      <c r="G424" s="42"/>
      <c r="H424" s="42"/>
      <c r="I424" s="15">
        <f t="shared" si="42"/>
        <v>2508.5891805935325</v>
      </c>
      <c r="K424" s="43"/>
      <c r="L424" s="43">
        <v>40387</v>
      </c>
      <c r="M424" s="15">
        <f t="shared" si="43"/>
        <v>2508.5891805935325</v>
      </c>
      <c r="N424" s="56">
        <f t="shared" si="44"/>
        <v>0</v>
      </c>
      <c r="O424" s="56">
        <f t="shared" si="45"/>
        <v>0</v>
      </c>
      <c r="P424" s="56">
        <f t="shared" si="46"/>
        <v>0</v>
      </c>
      <c r="Q424" s="43"/>
      <c r="S424" s="55">
        <f t="shared" si="47"/>
        <v>0</v>
      </c>
    </row>
    <row r="425" spans="1:19" ht="13.5" thickBot="1">
      <c r="A425" s="16">
        <v>20</v>
      </c>
      <c r="B425" s="12" t="s">
        <v>835</v>
      </c>
      <c r="C425" s="17" t="s">
        <v>836</v>
      </c>
      <c r="E425" s="15">
        <v>7621.176915884231</v>
      </c>
      <c r="F425" s="14"/>
      <c r="G425" s="42">
        <v>6500</v>
      </c>
      <c r="H425" s="42"/>
      <c r="I425" s="15">
        <f t="shared" si="42"/>
        <v>14121.17691588423</v>
      </c>
      <c r="K425" s="43"/>
      <c r="L425" s="43">
        <v>40387</v>
      </c>
      <c r="M425" s="15">
        <f t="shared" si="43"/>
        <v>14121.17691588423</v>
      </c>
      <c r="N425" s="56">
        <f t="shared" si="44"/>
        <v>0</v>
      </c>
      <c r="O425" s="56">
        <f t="shared" si="45"/>
        <v>6500</v>
      </c>
      <c r="P425" s="56">
        <f t="shared" si="46"/>
        <v>0</v>
      </c>
      <c r="Q425" s="43"/>
      <c r="S425" s="55">
        <f t="shared" si="47"/>
        <v>0</v>
      </c>
    </row>
    <row r="426" spans="1:19" ht="13.5" thickBot="1">
      <c r="A426" s="16">
        <v>20</v>
      </c>
      <c r="B426" s="12" t="s">
        <v>837</v>
      </c>
      <c r="C426" s="17" t="s">
        <v>838</v>
      </c>
      <c r="E426" s="15">
        <v>7871.318054272841</v>
      </c>
      <c r="F426" s="14"/>
      <c r="G426" s="42"/>
      <c r="H426" s="42"/>
      <c r="I426" s="15">
        <f t="shared" si="42"/>
        <v>7871.318054272841</v>
      </c>
      <c r="K426" s="43"/>
      <c r="L426" s="43">
        <v>40387</v>
      </c>
      <c r="M426" s="15">
        <f t="shared" si="43"/>
        <v>7871.318054272841</v>
      </c>
      <c r="N426" s="56">
        <f t="shared" si="44"/>
        <v>0</v>
      </c>
      <c r="O426" s="56">
        <f t="shared" si="45"/>
        <v>0</v>
      </c>
      <c r="P426" s="56">
        <f t="shared" si="46"/>
        <v>0</v>
      </c>
      <c r="Q426" s="43"/>
      <c r="S426" s="55">
        <f t="shared" si="47"/>
        <v>0</v>
      </c>
    </row>
    <row r="427" spans="1:19" ht="13.5" thickBot="1">
      <c r="A427" s="16">
        <v>20</v>
      </c>
      <c r="B427" s="12" t="s">
        <v>839</v>
      </c>
      <c r="C427" s="17" t="s">
        <v>840</v>
      </c>
      <c r="E427" s="15">
        <v>5307.1774578991235</v>
      </c>
      <c r="F427" s="14"/>
      <c r="G427" s="42"/>
      <c r="H427" s="42"/>
      <c r="I427" s="15">
        <f t="shared" si="42"/>
        <v>5307.1774578991235</v>
      </c>
      <c r="K427" s="43"/>
      <c r="L427" s="43">
        <v>40387</v>
      </c>
      <c r="M427" s="15">
        <f t="shared" si="43"/>
        <v>5307.1774578991235</v>
      </c>
      <c r="N427" s="56">
        <f t="shared" si="44"/>
        <v>0</v>
      </c>
      <c r="O427" s="56">
        <f t="shared" si="45"/>
        <v>0</v>
      </c>
      <c r="P427" s="56">
        <f t="shared" si="46"/>
        <v>0</v>
      </c>
      <c r="Q427" s="43"/>
      <c r="S427" s="55">
        <f t="shared" si="47"/>
        <v>0</v>
      </c>
    </row>
    <row r="428" spans="1:19" ht="13.5" thickBot="1">
      <c r="A428" s="16">
        <v>20</v>
      </c>
      <c r="B428" s="12" t="s">
        <v>841</v>
      </c>
      <c r="C428" s="17" t="s">
        <v>842</v>
      </c>
      <c r="E428" s="15">
        <v>2800.8220822469734</v>
      </c>
      <c r="F428" s="14"/>
      <c r="G428" s="42">
        <v>6500</v>
      </c>
      <c r="H428" s="42"/>
      <c r="I428" s="15">
        <f t="shared" si="42"/>
        <v>9300.822082246974</v>
      </c>
      <c r="K428" s="43"/>
      <c r="L428" s="43">
        <v>40387</v>
      </c>
      <c r="M428" s="15">
        <f t="shared" si="43"/>
        <v>9300.822082246974</v>
      </c>
      <c r="N428" s="56">
        <f t="shared" si="44"/>
        <v>0</v>
      </c>
      <c r="O428" s="56">
        <f t="shared" si="45"/>
        <v>6500</v>
      </c>
      <c r="P428" s="56">
        <f t="shared" si="46"/>
        <v>0</v>
      </c>
      <c r="Q428" s="43"/>
      <c r="S428" s="55">
        <f aca="true" t="shared" si="48" ref="S428:S433">IF(K428&gt;0,ROUND(I428,0),0)</f>
        <v>0</v>
      </c>
    </row>
    <row r="429" spans="1:19" ht="13.5" thickBot="1">
      <c r="A429" s="16">
        <v>20</v>
      </c>
      <c r="B429" s="12" t="s">
        <v>843</v>
      </c>
      <c r="C429" s="17" t="s">
        <v>844</v>
      </c>
      <c r="E429" s="15">
        <v>2448.162119833453</v>
      </c>
      <c r="F429" s="14"/>
      <c r="G429" s="42"/>
      <c r="H429" s="42"/>
      <c r="I429" s="15">
        <f t="shared" si="42"/>
        <v>2448.162119833453</v>
      </c>
      <c r="K429" s="43"/>
      <c r="L429" s="43">
        <v>40387</v>
      </c>
      <c r="M429" s="15">
        <f t="shared" si="43"/>
        <v>2448.162119833453</v>
      </c>
      <c r="N429" s="56">
        <f t="shared" si="44"/>
        <v>0</v>
      </c>
      <c r="O429" s="56">
        <f t="shared" si="45"/>
        <v>0</v>
      </c>
      <c r="P429" s="56">
        <f t="shared" si="46"/>
        <v>0</v>
      </c>
      <c r="Q429" s="43"/>
      <c r="S429" s="55">
        <f t="shared" si="48"/>
        <v>0</v>
      </c>
    </row>
    <row r="430" spans="1:19" ht="13.5" thickBot="1">
      <c r="A430" s="16">
        <v>20</v>
      </c>
      <c r="B430" s="12" t="s">
        <v>845</v>
      </c>
      <c r="C430" s="17" t="s">
        <v>846</v>
      </c>
      <c r="E430" s="15">
        <v>6419.013715109211</v>
      </c>
      <c r="F430" s="14"/>
      <c r="G430" s="42"/>
      <c r="H430" s="42"/>
      <c r="I430" s="15">
        <f t="shared" si="42"/>
        <v>6419.013715109211</v>
      </c>
      <c r="K430" s="43"/>
      <c r="L430" s="43">
        <v>40387</v>
      </c>
      <c r="M430" s="15">
        <f t="shared" si="43"/>
        <v>6419.013715109211</v>
      </c>
      <c r="N430" s="56">
        <f t="shared" si="44"/>
        <v>0</v>
      </c>
      <c r="O430" s="56">
        <f t="shared" si="45"/>
        <v>0</v>
      </c>
      <c r="P430" s="56">
        <f t="shared" si="46"/>
        <v>0</v>
      </c>
      <c r="Q430" s="43"/>
      <c r="S430" s="55">
        <f t="shared" si="48"/>
        <v>0</v>
      </c>
    </row>
    <row r="431" spans="1:19" ht="13.5" thickBot="1">
      <c r="A431" s="16">
        <v>20</v>
      </c>
      <c r="B431" s="12" t="s">
        <v>847</v>
      </c>
      <c r="C431" s="17" t="s">
        <v>848</v>
      </c>
      <c r="E431" s="15">
        <v>2868.181796155819</v>
      </c>
      <c r="F431" s="14"/>
      <c r="G431" s="42"/>
      <c r="H431" s="42"/>
      <c r="I431" s="15">
        <f t="shared" si="42"/>
        <v>2868.181796155819</v>
      </c>
      <c r="K431" s="43"/>
      <c r="L431" s="43">
        <v>40387</v>
      </c>
      <c r="M431" s="15">
        <f t="shared" si="43"/>
        <v>2868.181796155819</v>
      </c>
      <c r="N431" s="56">
        <f t="shared" si="44"/>
        <v>0</v>
      </c>
      <c r="O431" s="56">
        <f t="shared" si="45"/>
        <v>0</v>
      </c>
      <c r="P431" s="56">
        <f t="shared" si="46"/>
        <v>0</v>
      </c>
      <c r="Q431" s="43"/>
      <c r="S431" s="55">
        <f t="shared" si="48"/>
        <v>0</v>
      </c>
    </row>
    <row r="432" spans="1:19" ht="13.5" thickBot="1">
      <c r="A432" s="16">
        <v>20</v>
      </c>
      <c r="B432" s="12" t="s">
        <v>849</v>
      </c>
      <c r="C432" s="17" t="s">
        <v>850</v>
      </c>
      <c r="E432" s="15">
        <v>2948.9492240559093</v>
      </c>
      <c r="F432" s="14"/>
      <c r="G432" s="42"/>
      <c r="H432" s="42"/>
      <c r="I432" s="15">
        <f t="shared" si="42"/>
        <v>2948.9492240559093</v>
      </c>
      <c r="K432" s="43"/>
      <c r="L432" s="43">
        <v>40387</v>
      </c>
      <c r="M432" s="15">
        <f t="shared" si="43"/>
        <v>2948.9492240559093</v>
      </c>
      <c r="N432" s="56">
        <f t="shared" si="44"/>
        <v>0</v>
      </c>
      <c r="O432" s="56">
        <f t="shared" si="45"/>
        <v>0</v>
      </c>
      <c r="P432" s="56">
        <f t="shared" si="46"/>
        <v>0</v>
      </c>
      <c r="Q432" s="43"/>
      <c r="S432" s="55">
        <f t="shared" si="48"/>
        <v>0</v>
      </c>
    </row>
    <row r="433" spans="1:20" s="104" customFormat="1" ht="13.5" thickBot="1">
      <c r="A433" s="97">
        <v>20</v>
      </c>
      <c r="B433" s="98" t="s">
        <v>851</v>
      </c>
      <c r="C433" s="99" t="s">
        <v>852</v>
      </c>
      <c r="D433" s="100"/>
      <c r="E433" s="101">
        <v>7551.802657894211</v>
      </c>
      <c r="F433" s="103"/>
      <c r="G433" s="103"/>
      <c r="H433" s="103"/>
      <c r="I433" s="132">
        <f t="shared" si="42"/>
        <v>7551.802657894211</v>
      </c>
      <c r="K433" s="105"/>
      <c r="L433" s="43">
        <v>40387</v>
      </c>
      <c r="M433" s="101">
        <f t="shared" si="43"/>
        <v>7551.802657894211</v>
      </c>
      <c r="N433" s="106">
        <f t="shared" si="44"/>
        <v>0</v>
      </c>
      <c r="O433" s="106">
        <f t="shared" si="45"/>
        <v>0</v>
      </c>
      <c r="P433" s="106">
        <f t="shared" si="46"/>
        <v>0</v>
      </c>
      <c r="Q433" s="103"/>
      <c r="R433" s="116">
        <f>SUM(I415:I433)</f>
        <v>127074.62439037785</v>
      </c>
      <c r="S433" s="110">
        <f t="shared" si="48"/>
        <v>0</v>
      </c>
      <c r="T433" s="111">
        <f>SUM(S415:S433)</f>
        <v>0</v>
      </c>
    </row>
    <row r="434" spans="1:7" ht="12.75">
      <c r="A434" s="16"/>
      <c r="B434" s="18"/>
      <c r="C434" s="17"/>
      <c r="F434" s="19"/>
      <c r="G434" s="19"/>
    </row>
  </sheetData>
  <sheetProtection/>
  <dataValidations count="3">
    <dataValidation type="date" allowBlank="1" showInputMessage="1" showErrorMessage="1" sqref="K4:K433">
      <formula1>38991</formula1>
      <formula2>40238</formula2>
    </dataValidation>
    <dataValidation type="decimal" operator="lessThanOrEqual" allowBlank="1" showErrorMessage="1" prompt="Feil! &#10;Kun mindre eller lik Andel SK-produkter " errorTitle="Ulovlig verdi!" error="Kun mindre eller lik Andel SK-produkter" sqref="H4:H433">
      <formula1>F4</formula1>
    </dataValidation>
    <dataValidation type="date" allowBlank="1" showInputMessage="1" showErrorMessage="1" sqref="L4:L433">
      <formula1>40179</formula1>
      <formula2>40543</formula2>
    </dataValidation>
  </dataValidations>
  <printOptions gridLines="1"/>
  <pageMargins left="0.1968503937007874" right="0.1968503937007874" top="0.31496062992125984" bottom="0.3937007874015748" header="0.1968503937007874" footer="0.2755905511811024"/>
  <pageSetup fitToHeight="1" fitToWidth="1" horizontalDpi="600" verticalDpi="600" orientation="landscape" paperSize="9" r:id="rId1"/>
  <rowBreaks count="4" manualBreakCount="4">
    <brk id="113" max="255" man="1"/>
    <brk id="201" max="255" man="1"/>
    <brk id="296" max="255" man="1"/>
    <brk id="4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1">
      <selection activeCell="H21" sqref="H21"/>
    </sheetView>
  </sheetViews>
  <sheetFormatPr defaultColWidth="11.421875" defaultRowHeight="12.75"/>
  <cols>
    <col min="1" max="1" width="11.421875" style="1" hidden="1" customWidth="1"/>
    <col min="2" max="2" width="8.8515625" style="7" customWidth="1"/>
    <col min="3" max="3" width="20.57421875" style="1" customWidth="1"/>
    <col min="4" max="4" width="3.140625" style="4" customWidth="1"/>
    <col min="5" max="5" width="13.57421875" style="2" bestFit="1" customWidth="1"/>
    <col min="6" max="6" width="14.8515625" style="1" customWidth="1"/>
    <col min="7" max="7" width="12.57421875" style="1" customWidth="1"/>
    <col min="8" max="8" width="14.8515625" style="1" customWidth="1"/>
    <col min="9" max="9" width="13.28125" style="1" customWidth="1"/>
    <col min="10" max="10" width="3.140625" style="1" customWidth="1"/>
    <col min="11" max="11" width="10.28125" style="1" hidden="1" customWidth="1"/>
    <col min="12" max="12" width="11.7109375" style="3" bestFit="1" customWidth="1"/>
    <col min="13" max="13" width="12.7109375" style="1" bestFit="1" customWidth="1"/>
    <col min="14" max="15" width="11.7109375" style="1" bestFit="1" customWidth="1"/>
    <col min="16" max="16" width="11.7109375" style="1" customWidth="1"/>
    <col min="17" max="17" width="21.421875" style="0" customWidth="1"/>
    <col min="18" max="18" width="12.28125" style="1" bestFit="1" customWidth="1"/>
    <col min="19" max="16384" width="11.421875" style="1" customWidth="1"/>
  </cols>
  <sheetData>
    <row r="1" ht="13.5" thickBot="1"/>
    <row r="2" spans="2:17" ht="39" thickBot="1">
      <c r="B2" s="20" t="s">
        <v>894</v>
      </c>
      <c r="C2" s="9" t="s">
        <v>895</v>
      </c>
      <c r="D2" s="5"/>
      <c r="E2" s="134" t="s">
        <v>1030</v>
      </c>
      <c r="F2" s="135" t="s">
        <v>1065</v>
      </c>
      <c r="G2" s="135" t="s">
        <v>1029</v>
      </c>
      <c r="H2" s="136" t="s">
        <v>1066</v>
      </c>
      <c r="I2" s="137" t="s">
        <v>1031</v>
      </c>
      <c r="K2" s="21" t="s">
        <v>856</v>
      </c>
      <c r="L2" s="22" t="s">
        <v>857</v>
      </c>
      <c r="M2" s="22" t="s">
        <v>858</v>
      </c>
      <c r="N2" s="142" t="s">
        <v>1067</v>
      </c>
      <c r="O2" s="143" t="s">
        <v>1035</v>
      </c>
      <c r="P2" s="144" t="s">
        <v>1068</v>
      </c>
      <c r="Q2" s="23" t="s">
        <v>1038</v>
      </c>
    </row>
    <row r="3" spans="2:17" ht="13.5" thickBot="1">
      <c r="B3" s="44">
        <f>SUBTOTAL(3,B4:B78)</f>
        <v>18</v>
      </c>
      <c r="C3" s="10"/>
      <c r="D3" s="5"/>
      <c r="E3" s="27">
        <f>SUM(E4:E22)</f>
        <v>2672004.4757767883</v>
      </c>
      <c r="F3" s="133">
        <f>SUM(F4:F22)</f>
        <v>135333</v>
      </c>
      <c r="G3" s="133">
        <f>SUM(G4:G434)</f>
        <v>14859</v>
      </c>
      <c r="H3" s="28">
        <f>SUM(H4:H22)</f>
        <v>22860</v>
      </c>
      <c r="I3" s="26">
        <f>SUM(I4:I22)</f>
        <v>2845056.475776789</v>
      </c>
      <c r="J3" s="2"/>
      <c r="K3" s="24">
        <f>SUBTOTAL(3,K4:K22)</f>
        <v>5</v>
      </c>
      <c r="L3" s="25">
        <f>SUBTOTAL(3,L4:L22)</f>
        <v>18</v>
      </c>
      <c r="M3" s="26">
        <f>SUM(M4:M22)</f>
        <v>2845056.075465228</v>
      </c>
      <c r="N3" s="140">
        <f>SUM(N4:N422)</f>
        <v>135333</v>
      </c>
      <c r="O3" s="141">
        <f>SUM(O4:O22)</f>
        <v>14859</v>
      </c>
      <c r="P3" s="141">
        <f>SUM(P4:P22)</f>
        <v>22860</v>
      </c>
      <c r="Q3" s="45"/>
    </row>
    <row r="4" spans="2:17" ht="12.75">
      <c r="B4" s="12" t="s">
        <v>859</v>
      </c>
      <c r="C4" s="13" t="s">
        <v>860</v>
      </c>
      <c r="E4" s="15">
        <v>124752.621616868</v>
      </c>
      <c r="F4" s="55">
        <v>16000</v>
      </c>
      <c r="G4" s="42"/>
      <c r="H4" s="42"/>
      <c r="I4" s="15">
        <f>SUM(E4:H4)</f>
        <v>140752.621616868</v>
      </c>
      <c r="K4" s="43"/>
      <c r="L4" s="43">
        <v>40415</v>
      </c>
      <c r="M4" s="15">
        <f>IF(L4&lt;&gt;"",I4,"")</f>
        <v>140752.621616868</v>
      </c>
      <c r="N4" s="56">
        <f>IF(L4&lt;&gt;"",F4,"")</f>
        <v>16000</v>
      </c>
      <c r="O4" s="56">
        <f>IF(L4&lt;&gt;"",G4,"")</f>
        <v>0</v>
      </c>
      <c r="P4" s="56"/>
      <c r="Q4" s="45" t="s">
        <v>1072</v>
      </c>
    </row>
    <row r="5" spans="2:17" ht="12.75">
      <c r="B5" s="18" t="s">
        <v>861</v>
      </c>
      <c r="C5" s="17" t="s">
        <v>862</v>
      </c>
      <c r="E5" s="2">
        <v>182731.87055916997</v>
      </c>
      <c r="F5" s="55"/>
      <c r="G5" s="42"/>
      <c r="H5" s="42"/>
      <c r="I5" s="15">
        <f aca="true" t="shared" si="0" ref="I5:I22">SUM(E5:H5)</f>
        <v>182731.87055916997</v>
      </c>
      <c r="K5" s="43"/>
      <c r="L5" s="43">
        <v>40410</v>
      </c>
      <c r="M5" s="15">
        <f aca="true" t="shared" si="1" ref="M5:M21">IF(L5&lt;&gt;"",I5,"")</f>
        <v>182731.87055916997</v>
      </c>
      <c r="N5" s="56">
        <f>IF(L5&lt;&gt;"",F5,"")</f>
        <v>0</v>
      </c>
      <c r="O5" s="56">
        <f>IF(L5&lt;&gt;"",G5,"")</f>
        <v>0</v>
      </c>
      <c r="P5" s="56">
        <f>IF(M5&lt;&gt;"",H5,"")</f>
        <v>0</v>
      </c>
      <c r="Q5" s="45"/>
    </row>
    <row r="6" spans="2:17" ht="12.75">
      <c r="B6" s="18"/>
      <c r="C6" s="17" t="s">
        <v>85</v>
      </c>
      <c r="E6" s="83"/>
      <c r="F6" s="84"/>
      <c r="G6" s="85"/>
      <c r="H6" s="85"/>
      <c r="I6" s="85">
        <f t="shared" si="0"/>
        <v>0</v>
      </c>
      <c r="J6" s="87"/>
      <c r="K6" s="88"/>
      <c r="L6" s="88"/>
      <c r="M6" s="86">
        <f t="shared" si="1"/>
      </c>
      <c r="N6" s="89">
        <f>IF(L6&lt;&gt;"",F6,"")</f>
      </c>
      <c r="O6" s="89">
        <f>IF(L6&lt;&gt;"",G6,"")</f>
      </c>
      <c r="P6" s="89"/>
      <c r="Q6" s="90"/>
    </row>
    <row r="7" spans="2:17" ht="12.75">
      <c r="B7" s="18" t="s">
        <v>863</v>
      </c>
      <c r="C7" s="17" t="s">
        <v>864</v>
      </c>
      <c r="E7" s="2">
        <v>174456.19896080316</v>
      </c>
      <c r="F7" s="55">
        <v>20167</v>
      </c>
      <c r="G7" s="42"/>
      <c r="H7" s="42">
        <v>2632</v>
      </c>
      <c r="I7" s="15">
        <f t="shared" si="0"/>
        <v>197255.19896080316</v>
      </c>
      <c r="K7" s="43">
        <v>40037</v>
      </c>
      <c r="L7" s="43">
        <v>40462</v>
      </c>
      <c r="M7" s="15">
        <f t="shared" si="1"/>
        <v>197255.19896080316</v>
      </c>
      <c r="N7" s="56">
        <f aca="true" t="shared" si="2" ref="N7:N23">IF(L7&lt;&gt;"",F7,"")</f>
        <v>20167</v>
      </c>
      <c r="O7" s="56">
        <f aca="true" t="shared" si="3" ref="O7:O23">IF(L7&lt;&gt;"",G7,"")</f>
        <v>0</v>
      </c>
      <c r="P7" s="56">
        <f aca="true" t="shared" si="4" ref="P7:P23">IF(M7&lt;&gt;"",H7,"")</f>
        <v>2632</v>
      </c>
      <c r="Q7" s="45"/>
    </row>
    <row r="8" spans="2:17" ht="12.75">
      <c r="B8" s="18" t="s">
        <v>865</v>
      </c>
      <c r="C8" s="17" t="s">
        <v>866</v>
      </c>
      <c r="E8" s="2">
        <v>172072.24956567862</v>
      </c>
      <c r="F8" s="55">
        <v>10333</v>
      </c>
      <c r="G8" s="42"/>
      <c r="H8" s="42">
        <v>2632</v>
      </c>
      <c r="I8" s="15">
        <f t="shared" si="0"/>
        <v>185037.24956567862</v>
      </c>
      <c r="K8" s="43">
        <v>40037</v>
      </c>
      <c r="L8" s="43">
        <v>40462</v>
      </c>
      <c r="M8" s="15">
        <f t="shared" si="1"/>
        <v>185037.24956567862</v>
      </c>
      <c r="N8" s="56">
        <f t="shared" si="2"/>
        <v>10333</v>
      </c>
      <c r="O8" s="56">
        <f t="shared" si="3"/>
        <v>0</v>
      </c>
      <c r="P8" s="56">
        <f t="shared" si="4"/>
        <v>2632</v>
      </c>
      <c r="Q8" s="45"/>
    </row>
    <row r="9" spans="2:17" ht="12.75">
      <c r="B9" s="18" t="s">
        <v>867</v>
      </c>
      <c r="C9" s="17" t="s">
        <v>868</v>
      </c>
      <c r="E9" s="2">
        <v>156373.55782291293</v>
      </c>
      <c r="F9" s="55">
        <v>10667</v>
      </c>
      <c r="G9" s="42"/>
      <c r="H9" s="42"/>
      <c r="I9" s="15">
        <f t="shared" si="0"/>
        <v>167040.55782291293</v>
      </c>
      <c r="K9" s="43"/>
      <c r="L9" s="43">
        <v>40452</v>
      </c>
      <c r="M9" s="15">
        <f t="shared" si="1"/>
        <v>167040.55782291293</v>
      </c>
      <c r="N9" s="56">
        <f t="shared" si="2"/>
        <v>10667</v>
      </c>
      <c r="O9" s="56">
        <f t="shared" si="3"/>
        <v>0</v>
      </c>
      <c r="P9" s="56">
        <f t="shared" si="4"/>
        <v>0</v>
      </c>
      <c r="Q9" s="43"/>
    </row>
    <row r="10" spans="2:17" ht="12.75">
      <c r="B10" s="18" t="s">
        <v>869</v>
      </c>
      <c r="C10" s="17" t="s">
        <v>870</v>
      </c>
      <c r="E10" s="2">
        <v>108359.84569376118</v>
      </c>
      <c r="F10" s="55">
        <v>22000</v>
      </c>
      <c r="G10" s="42">
        <v>7000</v>
      </c>
      <c r="H10" s="42">
        <v>3158</v>
      </c>
      <c r="I10" s="15">
        <f t="shared" si="0"/>
        <v>140517.8456937612</v>
      </c>
      <c r="K10" s="43"/>
      <c r="L10" s="43">
        <v>40485</v>
      </c>
      <c r="M10" s="15">
        <f t="shared" si="1"/>
        <v>140517.8456937612</v>
      </c>
      <c r="N10" s="56">
        <f t="shared" si="2"/>
        <v>22000</v>
      </c>
      <c r="O10" s="56">
        <f t="shared" si="3"/>
        <v>7000</v>
      </c>
      <c r="P10" s="56">
        <f t="shared" si="4"/>
        <v>3158</v>
      </c>
      <c r="Q10" s="45"/>
    </row>
    <row r="11" spans="2:17" ht="12.75">
      <c r="B11" s="18" t="s">
        <v>871</v>
      </c>
      <c r="C11" s="17" t="s">
        <v>872</v>
      </c>
      <c r="E11" s="2">
        <f>128155.040704633-32637</f>
        <v>95518.040704633</v>
      </c>
      <c r="F11" s="55">
        <v>21000</v>
      </c>
      <c r="G11" s="42"/>
      <c r="H11" s="42"/>
      <c r="I11" s="15">
        <f t="shared" si="0"/>
        <v>116518.040704633</v>
      </c>
      <c r="K11" s="43"/>
      <c r="L11" s="43">
        <v>40485</v>
      </c>
      <c r="M11" s="15">
        <f t="shared" si="1"/>
        <v>116518.040704633</v>
      </c>
      <c r="N11" s="56">
        <f t="shared" si="2"/>
        <v>21000</v>
      </c>
      <c r="O11" s="56">
        <f t="shared" si="3"/>
        <v>0</v>
      </c>
      <c r="P11" s="56">
        <f t="shared" si="4"/>
        <v>0</v>
      </c>
      <c r="Q11" s="45"/>
    </row>
    <row r="12" spans="2:17" ht="12.75">
      <c r="B12" s="18" t="s">
        <v>873</v>
      </c>
      <c r="C12" s="17" t="s">
        <v>874</v>
      </c>
      <c r="E12" s="2">
        <v>94472.44756548158</v>
      </c>
      <c r="F12" s="55">
        <v>8000</v>
      </c>
      <c r="G12" s="42">
        <v>6500</v>
      </c>
      <c r="H12" s="42">
        <v>1280</v>
      </c>
      <c r="I12" s="15">
        <f t="shared" si="0"/>
        <v>110252.44756548158</v>
      </c>
      <c r="K12" s="43"/>
      <c r="L12" s="43">
        <v>40470</v>
      </c>
      <c r="M12" s="15">
        <f t="shared" si="1"/>
        <v>110252.44756548158</v>
      </c>
      <c r="N12" s="56">
        <f t="shared" si="2"/>
        <v>8000</v>
      </c>
      <c r="O12" s="56">
        <f t="shared" si="3"/>
        <v>6500</v>
      </c>
      <c r="P12" s="56">
        <f t="shared" si="4"/>
        <v>1280</v>
      </c>
      <c r="Q12" s="43" t="s">
        <v>1072</v>
      </c>
    </row>
    <row r="13" spans="2:17" ht="12.75">
      <c r="B13" s="18" t="s">
        <v>875</v>
      </c>
      <c r="C13" s="17" t="s">
        <v>876</v>
      </c>
      <c r="E13" s="2">
        <v>103208.6086895134</v>
      </c>
      <c r="F13" s="55">
        <v>6000</v>
      </c>
      <c r="G13" s="42"/>
      <c r="H13" s="42"/>
      <c r="I13" s="15">
        <f t="shared" si="0"/>
        <v>109208.6086895134</v>
      </c>
      <c r="K13" s="43"/>
      <c r="L13" s="43">
        <v>40470</v>
      </c>
      <c r="M13" s="15">
        <f t="shared" si="1"/>
        <v>109208.6086895134</v>
      </c>
      <c r="N13" s="56">
        <f t="shared" si="2"/>
        <v>6000</v>
      </c>
      <c r="O13" s="56">
        <f t="shared" si="3"/>
        <v>0</v>
      </c>
      <c r="P13" s="56">
        <f t="shared" si="4"/>
        <v>0</v>
      </c>
      <c r="Q13" s="43" t="s">
        <v>1072</v>
      </c>
    </row>
    <row r="14" spans="2:17" ht="12.75">
      <c r="B14" s="18" t="s">
        <v>877</v>
      </c>
      <c r="C14" s="17" t="s">
        <v>878</v>
      </c>
      <c r="E14" s="2">
        <v>173849.54002945177</v>
      </c>
      <c r="F14" s="55"/>
      <c r="G14" s="42"/>
      <c r="H14" s="42">
        <v>5263</v>
      </c>
      <c r="I14" s="15">
        <f t="shared" si="0"/>
        <v>179112.54002945177</v>
      </c>
      <c r="K14" s="43"/>
      <c r="L14" s="43">
        <v>40465</v>
      </c>
      <c r="M14" s="15">
        <f t="shared" si="1"/>
        <v>179112.54002945177</v>
      </c>
      <c r="N14" s="56">
        <f t="shared" si="2"/>
        <v>0</v>
      </c>
      <c r="O14" s="56">
        <f t="shared" si="3"/>
        <v>0</v>
      </c>
      <c r="P14" s="56">
        <f t="shared" si="4"/>
        <v>5263</v>
      </c>
      <c r="Q14" s="43"/>
    </row>
    <row r="15" spans="2:17" ht="12.75">
      <c r="B15" s="18" t="s">
        <v>879</v>
      </c>
      <c r="C15" s="17" t="s">
        <v>880</v>
      </c>
      <c r="E15" s="2">
        <v>205844.017586686</v>
      </c>
      <c r="F15" s="55"/>
      <c r="G15" s="42"/>
      <c r="H15" s="42"/>
      <c r="I15" s="15">
        <f t="shared" si="0"/>
        <v>205844.017586686</v>
      </c>
      <c r="K15" s="43">
        <v>40016</v>
      </c>
      <c r="L15" s="43">
        <v>40463</v>
      </c>
      <c r="M15" s="15">
        <f t="shared" si="1"/>
        <v>205844.017586686</v>
      </c>
      <c r="N15" s="56">
        <f t="shared" si="2"/>
        <v>0</v>
      </c>
      <c r="O15" s="56">
        <f t="shared" si="3"/>
        <v>0</v>
      </c>
      <c r="P15" s="56">
        <f t="shared" si="4"/>
        <v>0</v>
      </c>
      <c r="Q15" s="43"/>
    </row>
    <row r="16" spans="2:17" ht="12.75">
      <c r="B16" s="18" t="s">
        <v>881</v>
      </c>
      <c r="C16" s="17" t="s">
        <v>882</v>
      </c>
      <c r="E16" s="2">
        <v>118403.51674127743</v>
      </c>
      <c r="F16" s="55">
        <v>1333</v>
      </c>
      <c r="G16" s="42"/>
      <c r="H16" s="42">
        <v>4211</v>
      </c>
      <c r="I16" s="15">
        <f t="shared" si="0"/>
        <v>123947.51674127743</v>
      </c>
      <c r="K16" s="43">
        <v>40016</v>
      </c>
      <c r="L16" s="43">
        <v>40463</v>
      </c>
      <c r="M16" s="15">
        <f t="shared" si="1"/>
        <v>123947.51674127743</v>
      </c>
      <c r="N16" s="56">
        <f t="shared" si="2"/>
        <v>1333</v>
      </c>
      <c r="O16" s="56">
        <f t="shared" si="3"/>
        <v>0</v>
      </c>
      <c r="P16" s="56">
        <f t="shared" si="4"/>
        <v>4211</v>
      </c>
      <c r="Q16" s="43"/>
    </row>
    <row r="17" spans="2:17" ht="12.75">
      <c r="B17" s="130">
        <v>15</v>
      </c>
      <c r="C17" s="17" t="s">
        <v>883</v>
      </c>
      <c r="E17" s="2">
        <v>149331.58707557118</v>
      </c>
      <c r="F17" s="55"/>
      <c r="G17" s="42">
        <v>1359</v>
      </c>
      <c r="H17" s="42">
        <v>3684</v>
      </c>
      <c r="I17" s="15">
        <f t="shared" si="0"/>
        <v>154374.58707557118</v>
      </c>
      <c r="K17" s="43"/>
      <c r="L17" s="43">
        <v>40463</v>
      </c>
      <c r="M17" s="15">
        <f t="shared" si="1"/>
        <v>154374.58707557118</v>
      </c>
      <c r="N17" s="56">
        <f t="shared" si="2"/>
        <v>0</v>
      </c>
      <c r="O17" s="56">
        <f t="shared" si="3"/>
        <v>1359</v>
      </c>
      <c r="P17" s="56">
        <f t="shared" si="4"/>
        <v>3684</v>
      </c>
      <c r="Q17" s="43"/>
    </row>
    <row r="18" spans="2:17" ht="12.75">
      <c r="B18" s="18" t="s">
        <v>884</v>
      </c>
      <c r="C18" s="17" t="s">
        <v>885</v>
      </c>
      <c r="E18" s="2">
        <v>165209.17073357693</v>
      </c>
      <c r="F18" s="55">
        <v>16500</v>
      </c>
      <c r="G18" s="42"/>
      <c r="H18" s="42"/>
      <c r="I18" s="15">
        <f t="shared" si="0"/>
        <v>181709.17073357693</v>
      </c>
      <c r="K18" s="43"/>
      <c r="L18" s="95">
        <v>40455</v>
      </c>
      <c r="M18" s="15">
        <f t="shared" si="1"/>
        <v>181709.17073357693</v>
      </c>
      <c r="N18" s="56">
        <f t="shared" si="2"/>
        <v>16500</v>
      </c>
      <c r="O18" s="56">
        <f t="shared" si="3"/>
        <v>0</v>
      </c>
      <c r="P18" s="56">
        <f t="shared" si="4"/>
        <v>0</v>
      </c>
      <c r="Q18" s="45"/>
    </row>
    <row r="19" spans="2:17" ht="12.75">
      <c r="B19" s="18" t="s">
        <v>886</v>
      </c>
      <c r="C19" s="17" t="s">
        <v>887</v>
      </c>
      <c r="E19" s="2">
        <v>132688.02072297203</v>
      </c>
      <c r="F19" s="55">
        <v>3333</v>
      </c>
      <c r="G19" s="42"/>
      <c r="H19" s="42"/>
      <c r="I19" s="15">
        <f t="shared" si="0"/>
        <v>136021.02072297203</v>
      </c>
      <c r="K19" s="43"/>
      <c r="L19" s="43">
        <v>40465</v>
      </c>
      <c r="M19" s="15">
        <f t="shared" si="1"/>
        <v>136021.02072297203</v>
      </c>
      <c r="N19" s="56">
        <f t="shared" si="2"/>
        <v>3333</v>
      </c>
      <c r="O19" s="56">
        <f t="shared" si="3"/>
        <v>0</v>
      </c>
      <c r="P19" s="56">
        <f t="shared" si="4"/>
        <v>0</v>
      </c>
      <c r="Q19" s="45"/>
    </row>
    <row r="20" spans="2:17" ht="12.75">
      <c r="B20" s="18" t="s">
        <v>888</v>
      </c>
      <c r="C20" s="17" t="s">
        <v>889</v>
      </c>
      <c r="E20" s="2">
        <v>201809.8461921315</v>
      </c>
      <c r="F20" s="55"/>
      <c r="G20" s="42"/>
      <c r="H20" s="42"/>
      <c r="I20" s="15">
        <f t="shared" si="0"/>
        <v>201809.8461921315</v>
      </c>
      <c r="K20" s="43">
        <v>39686</v>
      </c>
      <c r="L20" s="43">
        <v>40449</v>
      </c>
      <c r="M20" s="15">
        <f t="shared" si="1"/>
        <v>201809.8461921315</v>
      </c>
      <c r="N20" s="56">
        <f t="shared" si="2"/>
        <v>0</v>
      </c>
      <c r="O20" s="56">
        <f t="shared" si="3"/>
        <v>0</v>
      </c>
      <c r="P20" s="56">
        <f t="shared" si="4"/>
        <v>0</v>
      </c>
      <c r="Q20" s="45"/>
    </row>
    <row r="21" spans="2:17" ht="12.75">
      <c r="B21" s="18" t="s">
        <v>890</v>
      </c>
      <c r="C21" s="17" t="s">
        <v>891</v>
      </c>
      <c r="E21" s="2">
        <v>143295.93520473904</v>
      </c>
      <c r="F21" s="55"/>
      <c r="G21" s="42"/>
      <c r="H21" s="42"/>
      <c r="I21" s="15">
        <f t="shared" si="0"/>
        <v>143295.93520473904</v>
      </c>
      <c r="K21" s="43"/>
      <c r="L21" s="43">
        <v>40471</v>
      </c>
      <c r="M21" s="15">
        <f t="shared" si="1"/>
        <v>143295.93520473904</v>
      </c>
      <c r="N21" s="56">
        <f t="shared" si="2"/>
        <v>0</v>
      </c>
      <c r="O21" s="56">
        <f t="shared" si="3"/>
        <v>0</v>
      </c>
      <c r="P21" s="56">
        <f t="shared" si="4"/>
        <v>0</v>
      </c>
      <c r="Q21" s="45"/>
    </row>
    <row r="22" spans="2:17" ht="12.75">
      <c r="B22" s="18" t="s">
        <v>892</v>
      </c>
      <c r="C22" s="17" t="s">
        <v>893</v>
      </c>
      <c r="E22" s="2">
        <v>169627.40031156084</v>
      </c>
      <c r="F22" s="55"/>
      <c r="G22" s="42"/>
      <c r="H22" s="42"/>
      <c r="I22" s="15">
        <f t="shared" si="0"/>
        <v>169627.40031156084</v>
      </c>
      <c r="K22" s="43"/>
      <c r="L22" s="43">
        <v>40458</v>
      </c>
      <c r="M22" s="15">
        <v>169627</v>
      </c>
      <c r="N22" s="56">
        <f t="shared" si="2"/>
        <v>0</v>
      </c>
      <c r="O22" s="56">
        <f t="shared" si="3"/>
        <v>0</v>
      </c>
      <c r="P22" s="56">
        <f t="shared" si="4"/>
        <v>0</v>
      </c>
      <c r="Q22" s="45"/>
    </row>
    <row r="23" spans="14:16" ht="12.75">
      <c r="N23" s="56">
        <f t="shared" si="2"/>
      </c>
      <c r="O23" s="56">
        <f t="shared" si="3"/>
      </c>
      <c r="P23" s="56">
        <f t="shared" si="4"/>
      </c>
    </row>
    <row r="24" spans="6:11" ht="12.75">
      <c r="F24" s="2"/>
      <c r="K24" s="120"/>
    </row>
    <row r="30" ht="12.75">
      <c r="K30" s="120"/>
    </row>
    <row r="32" ht="12.75">
      <c r="K32" s="120"/>
    </row>
  </sheetData>
  <sheetProtection/>
  <dataValidations count="3">
    <dataValidation operator="lessThanOrEqual" allowBlank="1" showErrorMessage="1" prompt="Feil! &#10;Kun mindre eller lik Andel SK-produkter " errorTitle="Ulovlig verdi!" error="Kun mindre eller lik Andel SK-produkter" sqref="H4:H22"/>
    <dataValidation type="date" allowBlank="1" showInputMessage="1" showErrorMessage="1" sqref="K4:K22">
      <formula1>38991</formula1>
      <formula2>40238</formula2>
    </dataValidation>
    <dataValidation type="date" allowBlank="1" showInputMessage="1" showErrorMessage="1" sqref="L4:L22">
      <formula1>40179</formula1>
      <formula2>40603</formula2>
    </dataValidation>
  </dataValidations>
  <printOptions/>
  <pageMargins left="0.21" right="0.79" top="0.984251969" bottom="0.984251969" header="0.5" footer="0.5"/>
  <pageSetup fitToHeight="1" fitToWidth="1" horizontalDpi="525" verticalDpi="525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4"/>
  <sheetViews>
    <sheetView zoomScaleSheetLayoutView="75" zoomScalePageLayoutView="0" workbookViewId="0" topLeftCell="A1">
      <pane xSplit="1" ySplit="3" topLeftCell="B4" activePane="bottomRight" state="frozen"/>
      <selection pane="topLeft" activeCell="C1" sqref="C1"/>
      <selection pane="topRight" activeCell="C1" sqref="C1"/>
      <selection pane="bottomLeft" activeCell="C3" sqref="C3"/>
      <selection pane="bottomRight" activeCell="A16" sqref="A16"/>
    </sheetView>
  </sheetViews>
  <sheetFormatPr defaultColWidth="11.421875" defaultRowHeight="12.75"/>
  <cols>
    <col min="1" max="1" width="43.8515625" style="1" bestFit="1" customWidth="1"/>
    <col min="2" max="2" width="11.57421875" style="4" bestFit="1" customWidth="1"/>
    <col min="3" max="3" width="12.28125" style="2" customWidth="1"/>
    <col min="4" max="4" width="15.140625" style="1" customWidth="1"/>
    <col min="5" max="5" width="12.57421875" style="1" customWidth="1"/>
    <col min="6" max="6" width="14.8515625" style="1" customWidth="1"/>
    <col min="7" max="7" width="12.57421875" style="1" customWidth="1"/>
    <col min="8" max="8" width="3.140625" style="1" customWidth="1"/>
    <col min="9" max="9" width="10.28125" style="1" hidden="1" customWidth="1"/>
    <col min="10" max="10" width="15.8515625" style="3" bestFit="1" customWidth="1"/>
    <col min="11" max="11" width="10.7109375" style="1" customWidth="1"/>
    <col min="12" max="12" width="11.57421875" style="1" bestFit="1" customWidth="1"/>
    <col min="13" max="13" width="17.8515625" style="1" customWidth="1"/>
    <col min="14" max="14" width="11.57421875" style="1" customWidth="1"/>
    <col min="15" max="15" width="33.140625" style="1" customWidth="1"/>
    <col min="16" max="16384" width="11.421875" style="1" customWidth="1"/>
  </cols>
  <sheetData>
    <row r="1" ht="13.5" thickBot="1"/>
    <row r="2" spans="1:15" ht="51.75" thickBot="1">
      <c r="A2" s="52" t="s">
        <v>1027</v>
      </c>
      <c r="B2" s="54" t="s">
        <v>1057</v>
      </c>
      <c r="C2" s="134" t="s">
        <v>1032</v>
      </c>
      <c r="D2" s="135" t="s">
        <v>1065</v>
      </c>
      <c r="E2" s="135" t="s">
        <v>1029</v>
      </c>
      <c r="F2" s="136" t="s">
        <v>1066</v>
      </c>
      <c r="G2" s="137" t="s">
        <v>1033</v>
      </c>
      <c r="I2" s="21" t="s">
        <v>856</v>
      </c>
      <c r="J2" s="22" t="s">
        <v>857</v>
      </c>
      <c r="K2" s="23" t="s">
        <v>1078</v>
      </c>
      <c r="L2" s="142" t="s">
        <v>1067</v>
      </c>
      <c r="M2" s="143" t="s">
        <v>1035</v>
      </c>
      <c r="N2" s="144" t="s">
        <v>1068</v>
      </c>
      <c r="O2" s="23" t="s">
        <v>1038</v>
      </c>
    </row>
    <row r="3" spans="1:14" ht="13.5" thickBot="1">
      <c r="A3" s="53">
        <f>SUBTOTAL(3,A4:A193)</f>
        <v>145</v>
      </c>
      <c r="B3" s="26">
        <f>SUM(B4:B149)</f>
        <v>322240</v>
      </c>
      <c r="C3" s="26">
        <f>SUM(C4:C129)</f>
        <v>1732509.487552116</v>
      </c>
      <c r="D3" s="26">
        <f>SUM(D4:D152)</f>
        <v>457667</v>
      </c>
      <c r="E3" s="26">
        <f>SUM(E4:E152)</f>
        <v>403916</v>
      </c>
      <c r="F3" s="26">
        <f>SUM(F4:F152)</f>
        <v>469228.4882628954</v>
      </c>
      <c r="G3" s="26">
        <f>SUM(G4:G128)</f>
        <v>3031227.9758150117</v>
      </c>
      <c r="H3" s="2"/>
      <c r="I3" s="24">
        <f>SUBTOTAL(3,I4:I149)</f>
        <v>39</v>
      </c>
      <c r="J3" s="25">
        <f>SUBTOTAL(3,J4:J152)</f>
        <v>122</v>
      </c>
      <c r="K3" s="26">
        <f>SUM(K4:K152)</f>
        <v>3031167.6609128364</v>
      </c>
      <c r="L3" s="57">
        <f>SUM(L4:L152)</f>
        <v>457667</v>
      </c>
      <c r="M3" s="58">
        <f>SUM(M4:M152)</f>
        <v>403916</v>
      </c>
      <c r="N3" s="58">
        <f>SUM(N4:N152)</f>
        <v>469228.4882628954</v>
      </c>
    </row>
    <row r="4" spans="1:15" ht="12.75">
      <c r="A4" s="13" t="s">
        <v>903</v>
      </c>
      <c r="B4" s="14"/>
      <c r="C4" s="2">
        <v>35914.1639533088</v>
      </c>
      <c r="D4" s="14">
        <v>33667</v>
      </c>
      <c r="E4" s="42"/>
      <c r="F4" s="42">
        <v>3200</v>
      </c>
      <c r="G4" s="15">
        <f>SUM(C4:F4)</f>
        <v>72781.1639533088</v>
      </c>
      <c r="I4" s="95"/>
      <c r="J4" s="95">
        <v>40470</v>
      </c>
      <c r="K4" s="82">
        <f aca="true" t="shared" si="0" ref="K4:K35">IF(J4&lt;&gt;"",G4,"")</f>
        <v>72781.1639533088</v>
      </c>
      <c r="L4" s="56">
        <f>IF(J4&lt;&gt;"",D4,"")</f>
        <v>33667</v>
      </c>
      <c r="M4" s="56">
        <f>IF(K4&lt;&gt;"",E4,"")</f>
        <v>0</v>
      </c>
      <c r="N4" s="56">
        <f>IF(L4&lt;&gt;"",F4,"")</f>
        <v>3200</v>
      </c>
      <c r="O4" s="45"/>
    </row>
    <row r="5" spans="1:15" ht="12.75">
      <c r="A5" s="17" t="s">
        <v>904</v>
      </c>
      <c r="C5" s="2">
        <v>12461.269433406304</v>
      </c>
      <c r="D5" s="14">
        <v>6000</v>
      </c>
      <c r="E5" s="42">
        <v>9000</v>
      </c>
      <c r="F5" s="42"/>
      <c r="G5" s="15">
        <f aca="true" t="shared" si="1" ref="G5:G68">SUM(C5:F5)</f>
        <v>27461.269433406305</v>
      </c>
      <c r="I5" s="95">
        <v>40036</v>
      </c>
      <c r="J5" s="95">
        <v>40417</v>
      </c>
      <c r="K5" s="82">
        <f t="shared" si="0"/>
        <v>27461.269433406305</v>
      </c>
      <c r="L5" s="56">
        <f aca="true" t="shared" si="2" ref="L5:L13">IF(J5&lt;&gt;"",D5,"")</f>
        <v>6000</v>
      </c>
      <c r="M5" s="56">
        <f aca="true" t="shared" si="3" ref="M5:M13">IF(K5&lt;&gt;"",E5,"")</f>
        <v>9000</v>
      </c>
      <c r="N5" s="56">
        <f aca="true" t="shared" si="4" ref="N5:N13">IF(L5&lt;&gt;"",F5,"")</f>
        <v>0</v>
      </c>
      <c r="O5" s="45"/>
    </row>
    <row r="6" spans="1:15" ht="12.75">
      <c r="A6" s="17" t="s">
        <v>905</v>
      </c>
      <c r="C6" s="2">
        <v>8732.45869442334</v>
      </c>
      <c r="D6" s="14">
        <v>6000</v>
      </c>
      <c r="E6" s="42"/>
      <c r="F6" s="42"/>
      <c r="G6" s="15">
        <f t="shared" si="1"/>
        <v>14732.45869442334</v>
      </c>
      <c r="I6" s="95"/>
      <c r="J6" s="95">
        <v>40437</v>
      </c>
      <c r="K6" s="82">
        <f t="shared" si="0"/>
        <v>14732.45869442334</v>
      </c>
      <c r="L6" s="56">
        <f t="shared" si="2"/>
        <v>6000</v>
      </c>
      <c r="M6" s="56">
        <f t="shared" si="3"/>
        <v>0</v>
      </c>
      <c r="N6" s="56">
        <f t="shared" si="4"/>
        <v>0</v>
      </c>
      <c r="O6" s="45"/>
    </row>
    <row r="7" spans="1:15" ht="12.75">
      <c r="A7" s="17" t="s">
        <v>906</v>
      </c>
      <c r="B7" s="14"/>
      <c r="C7" s="2">
        <v>9753.99802031846</v>
      </c>
      <c r="D7" s="14"/>
      <c r="E7" s="42"/>
      <c r="F7" s="42"/>
      <c r="G7" s="15">
        <f t="shared" si="1"/>
        <v>9753.99802031846</v>
      </c>
      <c r="I7" s="95"/>
      <c r="J7" s="95">
        <v>40441</v>
      </c>
      <c r="K7" s="82">
        <f t="shared" si="0"/>
        <v>9753.99802031846</v>
      </c>
      <c r="L7" s="56">
        <f t="shared" si="2"/>
        <v>0</v>
      </c>
      <c r="M7" s="56">
        <f t="shared" si="3"/>
        <v>0</v>
      </c>
      <c r="N7" s="56">
        <f t="shared" si="4"/>
        <v>0</v>
      </c>
      <c r="O7" s="45"/>
    </row>
    <row r="8" spans="1:15" ht="12.75">
      <c r="A8" s="17" t="s">
        <v>907</v>
      </c>
      <c r="B8" s="14"/>
      <c r="C8" s="2">
        <v>8823.712091719019</v>
      </c>
      <c r="D8" s="14"/>
      <c r="E8" s="42"/>
      <c r="F8" s="42"/>
      <c r="G8" s="15">
        <f t="shared" si="1"/>
        <v>8823.712091719019</v>
      </c>
      <c r="I8" s="95"/>
      <c r="J8" s="95">
        <v>40441</v>
      </c>
      <c r="K8" s="82">
        <f t="shared" si="0"/>
        <v>8823.712091719019</v>
      </c>
      <c r="L8" s="56">
        <f t="shared" si="2"/>
        <v>0</v>
      </c>
      <c r="M8" s="56">
        <f t="shared" si="3"/>
        <v>0</v>
      </c>
      <c r="N8" s="56">
        <f t="shared" si="4"/>
        <v>0</v>
      </c>
      <c r="O8" s="45"/>
    </row>
    <row r="9" spans="1:15" ht="12.75">
      <c r="A9" s="17" t="s">
        <v>908</v>
      </c>
      <c r="C9" s="2">
        <v>8472.092704032631</v>
      </c>
      <c r="D9" s="14"/>
      <c r="E9" s="42"/>
      <c r="F9" s="42"/>
      <c r="G9" s="15">
        <f t="shared" si="1"/>
        <v>8472.092704032631</v>
      </c>
      <c r="I9" s="95"/>
      <c r="J9" s="95">
        <v>40441</v>
      </c>
      <c r="K9" s="82">
        <f t="shared" si="0"/>
        <v>8472.092704032631</v>
      </c>
      <c r="L9" s="56">
        <f t="shared" si="2"/>
        <v>0</v>
      </c>
      <c r="M9" s="56">
        <f t="shared" si="3"/>
        <v>0</v>
      </c>
      <c r="N9" s="56">
        <f t="shared" si="4"/>
        <v>0</v>
      </c>
      <c r="O9" s="45"/>
    </row>
    <row r="10" spans="1:15" ht="12.75">
      <c r="A10" s="17" t="s">
        <v>909</v>
      </c>
      <c r="B10" s="14"/>
      <c r="C10" s="2">
        <v>8693.867193804928</v>
      </c>
      <c r="D10" s="14"/>
      <c r="E10" s="42"/>
      <c r="F10" s="42"/>
      <c r="G10" s="15">
        <f t="shared" si="1"/>
        <v>8693.867193804928</v>
      </c>
      <c r="I10" s="95"/>
      <c r="J10" s="95">
        <v>40437</v>
      </c>
      <c r="K10" s="82">
        <f t="shared" si="0"/>
        <v>8693.867193804928</v>
      </c>
      <c r="L10" s="56">
        <f t="shared" si="2"/>
        <v>0</v>
      </c>
      <c r="M10" s="56">
        <f t="shared" si="3"/>
        <v>0</v>
      </c>
      <c r="N10" s="56">
        <f t="shared" si="4"/>
        <v>0</v>
      </c>
      <c r="O10" s="45"/>
    </row>
    <row r="11" spans="1:15" ht="12.75">
      <c r="A11" s="17" t="s">
        <v>910</v>
      </c>
      <c r="B11" s="14"/>
      <c r="C11" s="2">
        <v>8724.086975060547</v>
      </c>
      <c r="D11" s="14"/>
      <c r="E11" s="42"/>
      <c r="F11" s="42"/>
      <c r="G11" s="15">
        <f t="shared" si="1"/>
        <v>8724.086975060547</v>
      </c>
      <c r="I11" s="95"/>
      <c r="J11" s="95">
        <v>40437</v>
      </c>
      <c r="K11" s="82">
        <f t="shared" si="0"/>
        <v>8724.086975060547</v>
      </c>
      <c r="L11" s="56">
        <f t="shared" si="2"/>
        <v>0</v>
      </c>
      <c r="M11" s="56">
        <f t="shared" si="3"/>
        <v>0</v>
      </c>
      <c r="N11" s="56">
        <f t="shared" si="4"/>
        <v>0</v>
      </c>
      <c r="O11" s="45"/>
    </row>
    <row r="12" spans="1:15" ht="12.75">
      <c r="A12" s="17" t="s">
        <v>1040</v>
      </c>
      <c r="C12" s="2">
        <v>17985.706967217593</v>
      </c>
      <c r="D12" s="14">
        <v>40000</v>
      </c>
      <c r="E12" s="42">
        <v>29000</v>
      </c>
      <c r="F12" s="42">
        <v>26908</v>
      </c>
      <c r="G12" s="15">
        <f t="shared" si="1"/>
        <v>113893.70696721759</v>
      </c>
      <c r="I12" s="95"/>
      <c r="J12" s="95">
        <v>40441</v>
      </c>
      <c r="K12" s="82">
        <f t="shared" si="0"/>
        <v>113893.70696721759</v>
      </c>
      <c r="L12" s="56">
        <f t="shared" si="2"/>
        <v>40000</v>
      </c>
      <c r="M12" s="56">
        <f t="shared" si="3"/>
        <v>29000</v>
      </c>
      <c r="N12" s="56">
        <f t="shared" si="4"/>
        <v>26908</v>
      </c>
      <c r="O12" s="43"/>
    </row>
    <row r="13" spans="1:15" ht="12.75">
      <c r="A13" s="17" t="s">
        <v>911</v>
      </c>
      <c r="B13" s="14"/>
      <c r="C13" s="2">
        <v>12757.8994325733</v>
      </c>
      <c r="D13" s="14"/>
      <c r="E13" s="42"/>
      <c r="F13" s="42">
        <v>10375.18244089425</v>
      </c>
      <c r="G13" s="15">
        <f t="shared" si="1"/>
        <v>23133.08187346755</v>
      </c>
      <c r="I13" s="95"/>
      <c r="J13" s="95">
        <v>40437</v>
      </c>
      <c r="K13" s="82">
        <f t="shared" si="0"/>
        <v>23133.08187346755</v>
      </c>
      <c r="L13" s="56">
        <f t="shared" si="2"/>
        <v>0</v>
      </c>
      <c r="M13" s="56">
        <f t="shared" si="3"/>
        <v>0</v>
      </c>
      <c r="N13" s="56">
        <f t="shared" si="4"/>
        <v>10375.18244089425</v>
      </c>
      <c r="O13" s="45"/>
    </row>
    <row r="14" spans="1:15" ht="12.75">
      <c r="A14" s="17" t="s">
        <v>912</v>
      </c>
      <c r="B14" s="14"/>
      <c r="C14" s="2">
        <v>10586.366836199924</v>
      </c>
      <c r="D14" s="14">
        <v>8000</v>
      </c>
      <c r="E14" s="42">
        <v>9000</v>
      </c>
      <c r="F14" s="42">
        <v>8561</v>
      </c>
      <c r="G14" s="15">
        <f t="shared" si="1"/>
        <v>36147.36683619992</v>
      </c>
      <c r="I14" s="95"/>
      <c r="J14" s="95">
        <v>40445</v>
      </c>
      <c r="K14" s="82">
        <f t="shared" si="0"/>
        <v>36147.36683619992</v>
      </c>
      <c r="L14" s="56">
        <f aca="true" t="shared" si="5" ref="L14:L77">IF(J14&lt;&gt;"",D14,"")</f>
        <v>8000</v>
      </c>
      <c r="M14" s="56">
        <f aca="true" t="shared" si="6" ref="M14:M77">IF(K14&lt;&gt;"",E14,"")</f>
        <v>9000</v>
      </c>
      <c r="N14" s="56">
        <f aca="true" t="shared" si="7" ref="N14:N77">IF(L14&lt;&gt;"",F14,"")</f>
        <v>8561</v>
      </c>
      <c r="O14" s="45"/>
    </row>
    <row r="15" spans="1:15" ht="12.75">
      <c r="A15" s="17" t="s">
        <v>913</v>
      </c>
      <c r="C15" s="2">
        <v>9429.538889139914</v>
      </c>
      <c r="D15" s="14"/>
      <c r="E15" s="42">
        <v>6500</v>
      </c>
      <c r="F15" s="42"/>
      <c r="G15" s="15">
        <f t="shared" si="1"/>
        <v>15929.538889139914</v>
      </c>
      <c r="I15" s="95"/>
      <c r="J15" s="95">
        <v>40455</v>
      </c>
      <c r="K15" s="82">
        <f t="shared" si="0"/>
        <v>15929.538889139914</v>
      </c>
      <c r="L15" s="56">
        <f t="shared" si="5"/>
        <v>0</v>
      </c>
      <c r="M15" s="56">
        <f t="shared" si="6"/>
        <v>6500</v>
      </c>
      <c r="N15" s="56">
        <f t="shared" si="7"/>
        <v>0</v>
      </c>
      <c r="O15" s="45"/>
    </row>
    <row r="16" spans="1:15" ht="12.75">
      <c r="A16" s="17" t="s">
        <v>1096</v>
      </c>
      <c r="C16" s="2">
        <v>8893.274678570668</v>
      </c>
      <c r="D16" s="14"/>
      <c r="E16" s="42"/>
      <c r="F16" s="42"/>
      <c r="G16" s="15">
        <f t="shared" si="1"/>
        <v>8893.274678570668</v>
      </c>
      <c r="I16" s="95"/>
      <c r="J16" s="95">
        <v>40435</v>
      </c>
      <c r="K16" s="82">
        <f t="shared" si="0"/>
        <v>8893.274678570668</v>
      </c>
      <c r="L16" s="56">
        <f t="shared" si="5"/>
        <v>0</v>
      </c>
      <c r="M16" s="56">
        <f t="shared" si="6"/>
        <v>0</v>
      </c>
      <c r="N16" s="56">
        <f t="shared" si="7"/>
        <v>0</v>
      </c>
      <c r="O16" s="45"/>
    </row>
    <row r="17" spans="1:15" ht="12.75">
      <c r="A17" s="17" t="s">
        <v>1049</v>
      </c>
      <c r="B17" s="4">
        <v>52160</v>
      </c>
      <c r="C17" s="2">
        <v>63779.405249362084</v>
      </c>
      <c r="D17" s="14"/>
      <c r="E17" s="42">
        <v>9000</v>
      </c>
      <c r="F17" s="42">
        <v>12348</v>
      </c>
      <c r="G17" s="15">
        <f t="shared" si="1"/>
        <v>85127.40524936208</v>
      </c>
      <c r="I17" s="95"/>
      <c r="J17" s="95">
        <v>40417</v>
      </c>
      <c r="K17" s="82">
        <f t="shared" si="0"/>
        <v>85127.40524936208</v>
      </c>
      <c r="L17" s="56">
        <f t="shared" si="5"/>
        <v>0</v>
      </c>
      <c r="M17" s="56">
        <f t="shared" si="6"/>
        <v>9000</v>
      </c>
      <c r="N17" s="56">
        <f t="shared" si="7"/>
        <v>12348</v>
      </c>
      <c r="O17" s="45"/>
    </row>
    <row r="18" spans="1:15" ht="12.75">
      <c r="A18" s="17" t="s">
        <v>914</v>
      </c>
      <c r="C18" s="2">
        <v>13473.46764693012</v>
      </c>
      <c r="D18" s="14">
        <v>4667</v>
      </c>
      <c r="E18" s="42">
        <v>6500</v>
      </c>
      <c r="F18" s="42"/>
      <c r="G18" s="15">
        <f t="shared" si="1"/>
        <v>24640.46764693012</v>
      </c>
      <c r="I18" s="95"/>
      <c r="J18" s="95">
        <v>40448</v>
      </c>
      <c r="K18" s="82">
        <f t="shared" si="0"/>
        <v>24640.46764693012</v>
      </c>
      <c r="L18" s="56">
        <f t="shared" si="5"/>
        <v>4667</v>
      </c>
      <c r="M18" s="56">
        <f t="shared" si="6"/>
        <v>6500</v>
      </c>
      <c r="N18" s="56">
        <f t="shared" si="7"/>
        <v>0</v>
      </c>
      <c r="O18" s="45"/>
    </row>
    <row r="19" spans="1:15" ht="12.75">
      <c r="A19" s="17" t="s">
        <v>1041</v>
      </c>
      <c r="B19" s="14"/>
      <c r="C19" s="2">
        <v>35832.43505724673</v>
      </c>
      <c r="D19" s="14">
        <v>6667</v>
      </c>
      <c r="E19" s="42">
        <v>11500</v>
      </c>
      <c r="F19" s="42">
        <v>29654</v>
      </c>
      <c r="G19" s="15">
        <f t="shared" si="1"/>
        <v>83653.43505724674</v>
      </c>
      <c r="I19" s="95">
        <v>40016</v>
      </c>
      <c r="J19" s="95">
        <v>40448</v>
      </c>
      <c r="K19" s="82">
        <f t="shared" si="0"/>
        <v>83653.43505724674</v>
      </c>
      <c r="L19" s="56">
        <f t="shared" si="5"/>
        <v>6667</v>
      </c>
      <c r="M19" s="56">
        <f t="shared" si="6"/>
        <v>11500</v>
      </c>
      <c r="N19" s="56">
        <f t="shared" si="7"/>
        <v>29654</v>
      </c>
      <c r="O19" s="45"/>
    </row>
    <row r="20" spans="1:15" ht="12.75">
      <c r="A20" s="17" t="s">
        <v>915</v>
      </c>
      <c r="B20" s="14"/>
      <c r="C20" s="2">
        <v>10103.977638985269</v>
      </c>
      <c r="D20" s="14"/>
      <c r="E20" s="42"/>
      <c r="F20" s="42"/>
      <c r="G20" s="15">
        <f t="shared" si="1"/>
        <v>10103.977638985269</v>
      </c>
      <c r="I20" s="95"/>
      <c r="J20" s="95">
        <v>40448</v>
      </c>
      <c r="K20" s="82">
        <f t="shared" si="0"/>
        <v>10103.977638985269</v>
      </c>
      <c r="L20" s="56">
        <f t="shared" si="5"/>
        <v>0</v>
      </c>
      <c r="M20" s="56">
        <f t="shared" si="6"/>
        <v>0</v>
      </c>
      <c r="N20" s="56">
        <f t="shared" si="7"/>
        <v>0</v>
      </c>
      <c r="O20" s="45"/>
    </row>
    <row r="21" spans="1:15" ht="12.75">
      <c r="A21" s="17" t="s">
        <v>916</v>
      </c>
      <c r="B21" s="14"/>
      <c r="C21" s="2">
        <v>13114.153305676253</v>
      </c>
      <c r="D21" s="14"/>
      <c r="E21" s="42"/>
      <c r="F21" s="42"/>
      <c r="G21" s="15">
        <f t="shared" si="1"/>
        <v>13114.153305676253</v>
      </c>
      <c r="I21" s="95"/>
      <c r="J21" s="95">
        <v>40410</v>
      </c>
      <c r="K21" s="82">
        <f t="shared" si="0"/>
        <v>13114.153305676253</v>
      </c>
      <c r="L21" s="56">
        <f t="shared" si="5"/>
        <v>0</v>
      </c>
      <c r="M21" s="56">
        <f t="shared" si="6"/>
        <v>0</v>
      </c>
      <c r="N21" s="56">
        <f t="shared" si="7"/>
        <v>0</v>
      </c>
      <c r="O21" s="45"/>
    </row>
    <row r="22" spans="1:15" ht="12.75">
      <c r="A22" s="17" t="s">
        <v>917</v>
      </c>
      <c r="B22" s="14"/>
      <c r="C22" s="2">
        <v>8722.354534644663</v>
      </c>
      <c r="D22" s="14"/>
      <c r="E22" s="42"/>
      <c r="F22" s="42"/>
      <c r="G22" s="15">
        <f t="shared" si="1"/>
        <v>8722.354534644663</v>
      </c>
      <c r="I22" s="95"/>
      <c r="J22" s="95">
        <v>40441</v>
      </c>
      <c r="K22" s="82">
        <f t="shared" si="0"/>
        <v>8722.354534644663</v>
      </c>
      <c r="L22" s="56">
        <f t="shared" si="5"/>
        <v>0</v>
      </c>
      <c r="M22" s="56">
        <f t="shared" si="6"/>
        <v>0</v>
      </c>
      <c r="N22" s="56">
        <f t="shared" si="7"/>
        <v>0</v>
      </c>
      <c r="O22" s="43"/>
    </row>
    <row r="23" spans="1:15" ht="12.75">
      <c r="A23" s="17" t="s">
        <v>918</v>
      </c>
      <c r="B23" s="14"/>
      <c r="C23" s="2">
        <v>8269.565907955011</v>
      </c>
      <c r="D23" s="14"/>
      <c r="E23" s="42"/>
      <c r="F23" s="42"/>
      <c r="G23" s="15">
        <f t="shared" si="1"/>
        <v>8269.565907955011</v>
      </c>
      <c r="I23" s="95"/>
      <c r="J23" s="95">
        <v>40437</v>
      </c>
      <c r="K23" s="82">
        <f t="shared" si="0"/>
        <v>8269.565907955011</v>
      </c>
      <c r="L23" s="56">
        <f t="shared" si="5"/>
        <v>0</v>
      </c>
      <c r="M23" s="56">
        <f t="shared" si="6"/>
        <v>0</v>
      </c>
      <c r="N23" s="56">
        <f t="shared" si="7"/>
        <v>0</v>
      </c>
      <c r="O23" s="127"/>
    </row>
    <row r="24" spans="1:15" ht="12.75">
      <c r="A24" s="17" t="s">
        <v>919</v>
      </c>
      <c r="C24" s="2">
        <v>9287.179433386285</v>
      </c>
      <c r="D24" s="14"/>
      <c r="E24" s="42"/>
      <c r="F24" s="42"/>
      <c r="G24" s="15">
        <f t="shared" si="1"/>
        <v>9287.179433386285</v>
      </c>
      <c r="I24" s="95"/>
      <c r="J24" s="95">
        <v>40437</v>
      </c>
      <c r="K24" s="82">
        <f t="shared" si="0"/>
        <v>9287.179433386285</v>
      </c>
      <c r="L24" s="56">
        <f t="shared" si="5"/>
        <v>0</v>
      </c>
      <c r="M24" s="56">
        <f t="shared" si="6"/>
        <v>0</v>
      </c>
      <c r="N24" s="56">
        <f t="shared" si="7"/>
        <v>0</v>
      </c>
      <c r="O24" s="45"/>
    </row>
    <row r="25" spans="1:15" ht="12.75">
      <c r="A25" s="17" t="s">
        <v>920</v>
      </c>
      <c r="C25" s="2">
        <v>9028.829277202443</v>
      </c>
      <c r="D25" s="14">
        <v>6667</v>
      </c>
      <c r="E25" s="42">
        <v>6500</v>
      </c>
      <c r="F25" s="42"/>
      <c r="G25" s="15">
        <f t="shared" si="1"/>
        <v>22195.829277202443</v>
      </c>
      <c r="I25" s="95"/>
      <c r="J25" s="95">
        <v>40441</v>
      </c>
      <c r="K25" s="82">
        <f t="shared" si="0"/>
        <v>22195.829277202443</v>
      </c>
      <c r="L25" s="56">
        <f t="shared" si="5"/>
        <v>6667</v>
      </c>
      <c r="M25" s="56">
        <f t="shared" si="6"/>
        <v>6500</v>
      </c>
      <c r="N25" s="56">
        <f t="shared" si="7"/>
        <v>0</v>
      </c>
      <c r="O25" s="45" t="s">
        <v>1083</v>
      </c>
    </row>
    <row r="26" spans="1:15" ht="12.75">
      <c r="A26" s="17" t="s">
        <v>921</v>
      </c>
      <c r="B26" s="14"/>
      <c r="C26" s="2">
        <v>8328.8896132741</v>
      </c>
      <c r="D26" s="14"/>
      <c r="E26" s="42">
        <v>6500</v>
      </c>
      <c r="F26" s="42"/>
      <c r="G26" s="15">
        <f t="shared" si="1"/>
        <v>14828.8896132741</v>
      </c>
      <c r="I26" s="95"/>
      <c r="J26" s="95">
        <v>40441</v>
      </c>
      <c r="K26" s="82">
        <f t="shared" si="0"/>
        <v>14828.8896132741</v>
      </c>
      <c r="L26" s="56">
        <f t="shared" si="5"/>
        <v>0</v>
      </c>
      <c r="M26" s="56">
        <f t="shared" si="6"/>
        <v>6500</v>
      </c>
      <c r="N26" s="56">
        <f t="shared" si="7"/>
        <v>0</v>
      </c>
      <c r="O26" s="45"/>
    </row>
    <row r="27" spans="1:15" ht="12.75">
      <c r="A27" s="17" t="s">
        <v>922</v>
      </c>
      <c r="B27" s="14"/>
      <c r="C27" s="2">
        <v>8696.292691061695</v>
      </c>
      <c r="D27" s="14"/>
      <c r="E27" s="42"/>
      <c r="F27" s="42"/>
      <c r="G27" s="15">
        <f t="shared" si="1"/>
        <v>8696.292691061695</v>
      </c>
      <c r="I27" s="95"/>
      <c r="J27" s="95">
        <v>40417</v>
      </c>
      <c r="K27" s="82">
        <f t="shared" si="0"/>
        <v>8696.292691061695</v>
      </c>
      <c r="L27" s="56">
        <f t="shared" si="5"/>
        <v>0</v>
      </c>
      <c r="M27" s="56">
        <f t="shared" si="6"/>
        <v>0</v>
      </c>
      <c r="N27" s="56">
        <f t="shared" si="7"/>
        <v>0</v>
      </c>
      <c r="O27" s="45"/>
    </row>
    <row r="28" spans="1:15" ht="12.75">
      <c r="A28" s="17" t="s">
        <v>923</v>
      </c>
      <c r="B28" s="14"/>
      <c r="C28" s="2">
        <v>8480.21383006898</v>
      </c>
      <c r="D28" s="14"/>
      <c r="E28" s="42"/>
      <c r="F28" s="42"/>
      <c r="G28" s="15">
        <f t="shared" si="1"/>
        <v>8480.21383006898</v>
      </c>
      <c r="I28" s="95"/>
      <c r="J28" s="95">
        <v>40445</v>
      </c>
      <c r="K28" s="82">
        <f t="shared" si="0"/>
        <v>8480.21383006898</v>
      </c>
      <c r="L28" s="56">
        <f t="shared" si="5"/>
        <v>0</v>
      </c>
      <c r="M28" s="56">
        <f t="shared" si="6"/>
        <v>0</v>
      </c>
      <c r="N28" s="56">
        <f t="shared" si="7"/>
        <v>0</v>
      </c>
      <c r="O28" s="45"/>
    </row>
    <row r="29" spans="1:15" ht="12.75">
      <c r="A29" s="17" t="s">
        <v>924</v>
      </c>
      <c r="B29" s="14"/>
      <c r="C29" s="2">
        <v>20183.52153613097</v>
      </c>
      <c r="D29" s="14"/>
      <c r="E29" s="42">
        <v>6500</v>
      </c>
      <c r="F29" s="42"/>
      <c r="G29" s="15">
        <f t="shared" si="1"/>
        <v>26683.52153613097</v>
      </c>
      <c r="I29" s="95"/>
      <c r="J29" s="95">
        <v>40416</v>
      </c>
      <c r="K29" s="82">
        <f t="shared" si="0"/>
        <v>26683.52153613097</v>
      </c>
      <c r="L29" s="56">
        <f t="shared" si="5"/>
        <v>0</v>
      </c>
      <c r="M29" s="56">
        <f t="shared" si="6"/>
        <v>6500</v>
      </c>
      <c r="N29" s="56">
        <f t="shared" si="7"/>
        <v>0</v>
      </c>
      <c r="O29" s="45"/>
    </row>
    <row r="30" spans="1:15" ht="12.75">
      <c r="A30" s="17" t="s">
        <v>925</v>
      </c>
      <c r="B30" s="14"/>
      <c r="C30" s="2">
        <v>9062.432782086162</v>
      </c>
      <c r="D30" s="14"/>
      <c r="E30" s="42"/>
      <c r="F30" s="42">
        <v>2880</v>
      </c>
      <c r="G30" s="15">
        <f t="shared" si="1"/>
        <v>11942.432782086162</v>
      </c>
      <c r="I30" s="95"/>
      <c r="J30" s="95">
        <v>40455</v>
      </c>
      <c r="K30" s="82">
        <f t="shared" si="0"/>
        <v>11942.432782086162</v>
      </c>
      <c r="L30" s="56">
        <f t="shared" si="5"/>
        <v>0</v>
      </c>
      <c r="M30" s="56">
        <f t="shared" si="6"/>
        <v>0</v>
      </c>
      <c r="N30" s="56">
        <f t="shared" si="7"/>
        <v>2880</v>
      </c>
      <c r="O30" s="127"/>
    </row>
    <row r="31" spans="1:15" ht="12.75">
      <c r="A31" s="17" t="s">
        <v>926</v>
      </c>
      <c r="B31" s="14"/>
      <c r="C31" s="2">
        <v>13658.146975473854</v>
      </c>
      <c r="D31" s="14"/>
      <c r="E31" s="42"/>
      <c r="F31" s="42">
        <v>11128</v>
      </c>
      <c r="G31" s="15">
        <f t="shared" si="1"/>
        <v>24786.146975473854</v>
      </c>
      <c r="I31" s="95">
        <v>40016</v>
      </c>
      <c r="J31" s="95">
        <v>40416</v>
      </c>
      <c r="K31" s="82">
        <f t="shared" si="0"/>
        <v>24786.146975473854</v>
      </c>
      <c r="L31" s="56">
        <f t="shared" si="5"/>
        <v>0</v>
      </c>
      <c r="M31" s="56">
        <f t="shared" si="6"/>
        <v>0</v>
      </c>
      <c r="N31" s="56">
        <f t="shared" si="7"/>
        <v>11128</v>
      </c>
      <c r="O31" s="45"/>
    </row>
    <row r="32" spans="1:15" ht="12.75">
      <c r="A32" s="17" t="s">
        <v>927</v>
      </c>
      <c r="B32" s="14"/>
      <c r="C32" s="2">
        <v>8570.787131689247</v>
      </c>
      <c r="D32" s="14"/>
      <c r="E32" s="42">
        <v>6500</v>
      </c>
      <c r="F32" s="42"/>
      <c r="G32" s="15">
        <f t="shared" si="1"/>
        <v>15070.787131689247</v>
      </c>
      <c r="I32" s="95"/>
      <c r="J32" s="95">
        <v>40441</v>
      </c>
      <c r="K32" s="82">
        <f t="shared" si="0"/>
        <v>15070.787131689247</v>
      </c>
      <c r="L32" s="56">
        <f t="shared" si="5"/>
        <v>0</v>
      </c>
      <c r="M32" s="56">
        <f t="shared" si="6"/>
        <v>6500</v>
      </c>
      <c r="N32" s="56">
        <f t="shared" si="7"/>
        <v>0</v>
      </c>
      <c r="O32" s="45"/>
    </row>
    <row r="33" spans="1:15" ht="12.75">
      <c r="A33" s="17" t="s">
        <v>928</v>
      </c>
      <c r="B33" s="14"/>
      <c r="C33" s="2">
        <v>10393.252626971387</v>
      </c>
      <c r="D33" s="14"/>
      <c r="E33" s="42">
        <v>6500</v>
      </c>
      <c r="F33" s="42"/>
      <c r="G33" s="15">
        <f t="shared" si="1"/>
        <v>16893.252626971385</v>
      </c>
      <c r="I33" s="95">
        <v>40016</v>
      </c>
      <c r="J33" s="95">
        <v>40455</v>
      </c>
      <c r="K33" s="82">
        <f t="shared" si="0"/>
        <v>16893.252626971385</v>
      </c>
      <c r="L33" s="56">
        <f t="shared" si="5"/>
        <v>0</v>
      </c>
      <c r="M33" s="56">
        <f t="shared" si="6"/>
        <v>6500</v>
      </c>
      <c r="N33" s="56">
        <f t="shared" si="7"/>
        <v>0</v>
      </c>
      <c r="O33" s="45"/>
    </row>
    <row r="34" spans="1:15" ht="12.75">
      <c r="A34" s="17" t="s">
        <v>929</v>
      </c>
      <c r="B34" s="14"/>
      <c r="C34" s="2">
        <v>12251.141689882425</v>
      </c>
      <c r="D34" s="14">
        <v>2917</v>
      </c>
      <c r="E34" s="42">
        <v>6500</v>
      </c>
      <c r="F34" s="42"/>
      <c r="G34" s="15">
        <f t="shared" si="1"/>
        <v>21668.141689882425</v>
      </c>
      <c r="I34" s="95"/>
      <c r="J34" s="95">
        <v>40448</v>
      </c>
      <c r="K34" s="82">
        <f t="shared" si="0"/>
        <v>21668.141689882425</v>
      </c>
      <c r="L34" s="56">
        <f t="shared" si="5"/>
        <v>2917</v>
      </c>
      <c r="M34" s="56">
        <f t="shared" si="6"/>
        <v>6500</v>
      </c>
      <c r="N34" s="56">
        <f t="shared" si="7"/>
        <v>0</v>
      </c>
      <c r="O34" s="45"/>
    </row>
    <row r="35" spans="1:15" ht="12.75">
      <c r="A35" s="17" t="s">
        <v>930</v>
      </c>
      <c r="B35" s="14"/>
      <c r="C35" s="2">
        <v>10830.190603027748</v>
      </c>
      <c r="D35" s="14">
        <v>10000</v>
      </c>
      <c r="E35" s="42"/>
      <c r="F35" s="42">
        <v>8765</v>
      </c>
      <c r="G35" s="15">
        <f t="shared" si="1"/>
        <v>29595.190603027746</v>
      </c>
      <c r="I35" s="95"/>
      <c r="J35" s="95">
        <v>40448</v>
      </c>
      <c r="K35" s="82">
        <f t="shared" si="0"/>
        <v>29595.190603027746</v>
      </c>
      <c r="L35" s="56">
        <f t="shared" si="5"/>
        <v>10000</v>
      </c>
      <c r="M35" s="56">
        <f t="shared" si="6"/>
        <v>0</v>
      </c>
      <c r="N35" s="56">
        <f t="shared" si="7"/>
        <v>8765</v>
      </c>
      <c r="O35" s="45"/>
    </row>
    <row r="36" spans="1:15" ht="12.75">
      <c r="A36" s="17" t="s">
        <v>931</v>
      </c>
      <c r="B36" s="14">
        <v>70560</v>
      </c>
      <c r="C36" s="2">
        <v>103504.8536639036</v>
      </c>
      <c r="D36" s="14"/>
      <c r="E36" s="42">
        <v>29000</v>
      </c>
      <c r="F36" s="42">
        <v>45840</v>
      </c>
      <c r="G36" s="15">
        <f t="shared" si="1"/>
        <v>178344.8536639036</v>
      </c>
      <c r="I36" s="95"/>
      <c r="J36" s="95">
        <v>40410</v>
      </c>
      <c r="K36" s="82">
        <f aca="true" t="shared" si="8" ref="K36:K67">IF(J36&lt;&gt;"",G36,"")</f>
        <v>178344.8536639036</v>
      </c>
      <c r="L36" s="56">
        <f t="shared" si="5"/>
        <v>0</v>
      </c>
      <c r="M36" s="56">
        <f t="shared" si="6"/>
        <v>29000</v>
      </c>
      <c r="N36" s="56">
        <f t="shared" si="7"/>
        <v>45840</v>
      </c>
      <c r="O36" s="45"/>
    </row>
    <row r="37" spans="1:15" ht="12.75">
      <c r="A37" s="17" t="s">
        <v>932</v>
      </c>
      <c r="B37" s="14"/>
      <c r="C37" s="2">
        <v>12905.88422027054</v>
      </c>
      <c r="D37" s="14">
        <v>1250</v>
      </c>
      <c r="E37" s="42"/>
      <c r="F37" s="42">
        <v>10499</v>
      </c>
      <c r="G37" s="15">
        <f t="shared" si="1"/>
        <v>24654.884220270542</v>
      </c>
      <c r="I37" s="95">
        <v>40016</v>
      </c>
      <c r="J37" s="95">
        <v>40417</v>
      </c>
      <c r="K37" s="82">
        <f t="shared" si="8"/>
        <v>24654.884220270542</v>
      </c>
      <c r="L37" s="56">
        <f t="shared" si="5"/>
        <v>1250</v>
      </c>
      <c r="M37" s="56">
        <f t="shared" si="6"/>
        <v>0</v>
      </c>
      <c r="N37" s="56">
        <f t="shared" si="7"/>
        <v>10499</v>
      </c>
      <c r="O37" s="45"/>
    </row>
    <row r="38" spans="1:15" ht="12.75">
      <c r="A38" s="17" t="s">
        <v>933</v>
      </c>
      <c r="B38" s="14"/>
      <c r="C38" s="2">
        <v>10247.543065819089</v>
      </c>
      <c r="D38" s="14"/>
      <c r="E38" s="42"/>
      <c r="F38" s="42">
        <v>8278</v>
      </c>
      <c r="G38" s="15">
        <f t="shared" si="1"/>
        <v>18525.54306581909</v>
      </c>
      <c r="I38" s="95">
        <v>40016</v>
      </c>
      <c r="J38" s="95">
        <v>40417</v>
      </c>
      <c r="K38" s="82">
        <f t="shared" si="8"/>
        <v>18525.54306581909</v>
      </c>
      <c r="L38" s="56">
        <f t="shared" si="5"/>
        <v>0</v>
      </c>
      <c r="M38" s="56">
        <f t="shared" si="6"/>
        <v>0</v>
      </c>
      <c r="N38" s="56">
        <f t="shared" si="7"/>
        <v>8278</v>
      </c>
      <c r="O38" s="45"/>
    </row>
    <row r="39" spans="1:15" ht="12.75">
      <c r="A39" s="17" t="s">
        <v>934</v>
      </c>
      <c r="B39" s="14"/>
      <c r="C39" s="2">
        <v>16525.356167946684</v>
      </c>
      <c r="D39" s="14">
        <v>12000</v>
      </c>
      <c r="E39" s="42"/>
      <c r="F39" s="42">
        <v>13523</v>
      </c>
      <c r="G39" s="15">
        <f t="shared" si="1"/>
        <v>42048.35616794668</v>
      </c>
      <c r="I39" s="95">
        <v>40016</v>
      </c>
      <c r="J39" s="95">
        <v>40445</v>
      </c>
      <c r="K39" s="82">
        <f t="shared" si="8"/>
        <v>42048.35616794668</v>
      </c>
      <c r="L39" s="56">
        <f t="shared" si="5"/>
        <v>12000</v>
      </c>
      <c r="M39" s="56">
        <f t="shared" si="6"/>
        <v>0</v>
      </c>
      <c r="N39" s="56">
        <f t="shared" si="7"/>
        <v>13523</v>
      </c>
      <c r="O39" s="45"/>
    </row>
    <row r="40" spans="1:15" ht="12.75">
      <c r="A40" s="17" t="s">
        <v>935</v>
      </c>
      <c r="B40" s="14"/>
      <c r="C40" s="2">
        <v>20626.388640021312</v>
      </c>
      <c r="D40" s="14">
        <v>12000</v>
      </c>
      <c r="E40" s="42">
        <v>6500</v>
      </c>
      <c r="F40" s="42">
        <v>16949</v>
      </c>
      <c r="G40" s="15">
        <f t="shared" si="1"/>
        <v>56075.38864002131</v>
      </c>
      <c r="I40" s="95">
        <v>40036</v>
      </c>
      <c r="J40" s="95">
        <v>40437</v>
      </c>
      <c r="K40" s="82">
        <f t="shared" si="8"/>
        <v>56075.38864002131</v>
      </c>
      <c r="L40" s="56">
        <f t="shared" si="5"/>
        <v>12000</v>
      </c>
      <c r="M40" s="56">
        <f t="shared" si="6"/>
        <v>6500</v>
      </c>
      <c r="N40" s="56">
        <f t="shared" si="7"/>
        <v>16949</v>
      </c>
      <c r="O40" s="45"/>
    </row>
    <row r="41" spans="1:15" ht="12.75">
      <c r="A41" s="17" t="s">
        <v>936</v>
      </c>
      <c r="B41" s="14"/>
      <c r="C41" s="2">
        <v>9097.045163948735</v>
      </c>
      <c r="D41" s="14"/>
      <c r="E41" s="42"/>
      <c r="F41" s="42"/>
      <c r="G41" s="15">
        <f t="shared" si="1"/>
        <v>9097.045163948735</v>
      </c>
      <c r="I41" s="95"/>
      <c r="J41" s="95"/>
      <c r="K41" s="82">
        <f t="shared" si="8"/>
      </c>
      <c r="L41" s="56">
        <f t="shared" si="5"/>
      </c>
      <c r="M41" s="56">
        <f t="shared" si="6"/>
      </c>
      <c r="N41" s="56">
        <f t="shared" si="7"/>
      </c>
      <c r="O41" s="45" t="s">
        <v>1075</v>
      </c>
    </row>
    <row r="42" spans="1:15" ht="12.75">
      <c r="A42" s="17" t="s">
        <v>937</v>
      </c>
      <c r="C42" s="2">
        <v>8690.31135999</v>
      </c>
      <c r="D42" s="14">
        <v>5333</v>
      </c>
      <c r="E42" s="42"/>
      <c r="F42" s="42"/>
      <c r="G42" s="15">
        <f t="shared" si="1"/>
        <v>14023.31135999</v>
      </c>
      <c r="I42" s="95">
        <v>40016</v>
      </c>
      <c r="J42" s="95">
        <v>40417</v>
      </c>
      <c r="K42" s="82">
        <f t="shared" si="8"/>
        <v>14023.31135999</v>
      </c>
      <c r="L42" s="56">
        <f t="shared" si="5"/>
        <v>5333</v>
      </c>
      <c r="M42" s="56">
        <f t="shared" si="6"/>
        <v>0</v>
      </c>
      <c r="N42" s="56">
        <f t="shared" si="7"/>
        <v>0</v>
      </c>
      <c r="O42" s="45"/>
    </row>
    <row r="43" spans="1:15" ht="12.75">
      <c r="A43" s="17" t="s">
        <v>938</v>
      </c>
      <c r="B43" s="14"/>
      <c r="C43" s="2">
        <v>8653.132838438853</v>
      </c>
      <c r="D43" s="14"/>
      <c r="E43" s="42"/>
      <c r="F43" s="42"/>
      <c r="G43" s="15">
        <f t="shared" si="1"/>
        <v>8653.132838438853</v>
      </c>
      <c r="I43" s="95"/>
      <c r="J43" s="95">
        <v>40435</v>
      </c>
      <c r="K43" s="82">
        <f t="shared" si="8"/>
        <v>8653.132838438853</v>
      </c>
      <c r="L43" s="56">
        <f t="shared" si="5"/>
        <v>0</v>
      </c>
      <c r="M43" s="56">
        <f t="shared" si="6"/>
        <v>0</v>
      </c>
      <c r="N43" s="56">
        <f t="shared" si="7"/>
        <v>0</v>
      </c>
      <c r="O43" s="45"/>
    </row>
    <row r="44" spans="1:15" ht="12.75">
      <c r="A44" s="17" t="s">
        <v>939</v>
      </c>
      <c r="B44" s="14"/>
      <c r="C44" s="2">
        <v>8862.278677644532</v>
      </c>
      <c r="D44" s="14"/>
      <c r="E44" s="42">
        <v>6500</v>
      </c>
      <c r="F44" s="42">
        <v>6409</v>
      </c>
      <c r="G44" s="15">
        <f t="shared" si="1"/>
        <v>21771.278677644532</v>
      </c>
      <c r="I44" s="95"/>
      <c r="J44" s="95">
        <v>40417</v>
      </c>
      <c r="K44" s="82">
        <f t="shared" si="8"/>
        <v>21771.278677644532</v>
      </c>
      <c r="L44" s="56">
        <f t="shared" si="5"/>
        <v>0</v>
      </c>
      <c r="M44" s="56">
        <f t="shared" si="6"/>
        <v>6500</v>
      </c>
      <c r="N44" s="56">
        <f t="shared" si="7"/>
        <v>6409</v>
      </c>
      <c r="O44" s="45"/>
    </row>
    <row r="45" spans="1:15" ht="12.75">
      <c r="A45" s="17" t="s">
        <v>940</v>
      </c>
      <c r="B45" s="14"/>
      <c r="C45" s="2">
        <v>9630.779165818112</v>
      </c>
      <c r="D45" s="14"/>
      <c r="E45" s="42"/>
      <c r="F45" s="42"/>
      <c r="G45" s="15">
        <f t="shared" si="1"/>
        <v>9630.779165818112</v>
      </c>
      <c r="I45" s="95">
        <v>40016</v>
      </c>
      <c r="J45" s="95"/>
      <c r="K45" s="82">
        <f t="shared" si="8"/>
      </c>
      <c r="L45" s="56">
        <f t="shared" si="5"/>
      </c>
      <c r="M45" s="56">
        <f t="shared" si="6"/>
      </c>
      <c r="N45" s="56">
        <f t="shared" si="7"/>
      </c>
      <c r="O45" s="45" t="s">
        <v>1075</v>
      </c>
    </row>
    <row r="46" spans="1:15" ht="12.75">
      <c r="A46" s="17" t="s">
        <v>941</v>
      </c>
      <c r="C46" s="2">
        <v>12020.617553138754</v>
      </c>
      <c r="D46" s="14">
        <v>5000</v>
      </c>
      <c r="E46" s="42">
        <v>9000</v>
      </c>
      <c r="F46" s="42">
        <v>8783</v>
      </c>
      <c r="G46" s="15">
        <f t="shared" si="1"/>
        <v>34803.617553138756</v>
      </c>
      <c r="I46" s="95">
        <v>40016</v>
      </c>
      <c r="J46" s="95">
        <v>40485</v>
      </c>
      <c r="K46" s="82">
        <f t="shared" si="8"/>
        <v>34803.617553138756</v>
      </c>
      <c r="L46" s="56">
        <f t="shared" si="5"/>
        <v>5000</v>
      </c>
      <c r="M46" s="56">
        <f t="shared" si="6"/>
        <v>9000</v>
      </c>
      <c r="N46" s="56">
        <f t="shared" si="7"/>
        <v>8783</v>
      </c>
      <c r="O46" s="43"/>
    </row>
    <row r="47" spans="1:15" ht="12.75">
      <c r="A47" s="17" t="s">
        <v>942</v>
      </c>
      <c r="B47" s="14"/>
      <c r="C47" s="2">
        <v>10375.483303012566</v>
      </c>
      <c r="D47" s="14">
        <v>2000</v>
      </c>
      <c r="E47" s="42">
        <v>6500</v>
      </c>
      <c r="F47" s="42"/>
      <c r="G47" s="15">
        <f t="shared" si="1"/>
        <v>18875.483303012566</v>
      </c>
      <c r="I47" s="95">
        <v>40016</v>
      </c>
      <c r="J47" s="95">
        <v>40441</v>
      </c>
      <c r="K47" s="82">
        <f t="shared" si="8"/>
        <v>18875.483303012566</v>
      </c>
      <c r="L47" s="56">
        <f t="shared" si="5"/>
        <v>2000</v>
      </c>
      <c r="M47" s="56">
        <f t="shared" si="6"/>
        <v>6500</v>
      </c>
      <c r="N47" s="56">
        <f t="shared" si="7"/>
        <v>0</v>
      </c>
      <c r="O47" s="45"/>
    </row>
    <row r="48" spans="1:15" ht="12.75">
      <c r="A48" s="17" t="s">
        <v>943</v>
      </c>
      <c r="B48" s="14"/>
      <c r="C48" s="2">
        <v>11916.381739603286</v>
      </c>
      <c r="D48" s="14"/>
      <c r="E48" s="42"/>
      <c r="F48" s="42">
        <v>9673</v>
      </c>
      <c r="G48" s="15">
        <f t="shared" si="1"/>
        <v>21589.381739603286</v>
      </c>
      <c r="I48" s="95"/>
      <c r="J48" s="95">
        <v>40415</v>
      </c>
      <c r="K48" s="82">
        <f t="shared" si="8"/>
        <v>21589.381739603286</v>
      </c>
      <c r="L48" s="56">
        <f t="shared" si="5"/>
        <v>0</v>
      </c>
      <c r="M48" s="56">
        <f t="shared" si="6"/>
        <v>0</v>
      </c>
      <c r="N48" s="56">
        <f t="shared" si="7"/>
        <v>9673</v>
      </c>
      <c r="O48" s="45"/>
    </row>
    <row r="49" spans="1:15" ht="12.75">
      <c r="A49" s="17" t="s">
        <v>944</v>
      </c>
      <c r="B49" s="14"/>
      <c r="C49" s="2">
        <v>8227.166011699359</v>
      </c>
      <c r="D49" s="14">
        <v>7000</v>
      </c>
      <c r="E49" s="42"/>
      <c r="F49" s="42">
        <v>4613</v>
      </c>
      <c r="G49" s="15">
        <f t="shared" si="1"/>
        <v>19840.16601169936</v>
      </c>
      <c r="I49" s="95"/>
      <c r="J49" s="95">
        <v>40441</v>
      </c>
      <c r="K49" s="82">
        <f t="shared" si="8"/>
        <v>19840.16601169936</v>
      </c>
      <c r="L49" s="56">
        <f t="shared" si="5"/>
        <v>7000</v>
      </c>
      <c r="M49" s="56">
        <f t="shared" si="6"/>
        <v>0</v>
      </c>
      <c r="N49" s="56">
        <f t="shared" si="7"/>
        <v>4613</v>
      </c>
      <c r="O49" s="127"/>
    </row>
    <row r="50" spans="1:15" ht="12.75">
      <c r="A50" s="17" t="s">
        <v>945</v>
      </c>
      <c r="C50" s="2">
        <v>9244.19494776291</v>
      </c>
      <c r="D50" s="14">
        <v>6000</v>
      </c>
      <c r="E50" s="42"/>
      <c r="F50" s="42"/>
      <c r="G50" s="15">
        <f t="shared" si="1"/>
        <v>15244.19494776291</v>
      </c>
      <c r="I50" s="95">
        <v>40016</v>
      </c>
      <c r="J50" s="95">
        <v>40445</v>
      </c>
      <c r="K50" s="82">
        <f t="shared" si="8"/>
        <v>15244.19494776291</v>
      </c>
      <c r="L50" s="56">
        <f t="shared" si="5"/>
        <v>6000</v>
      </c>
      <c r="M50" s="56">
        <f t="shared" si="6"/>
        <v>0</v>
      </c>
      <c r="N50" s="56">
        <f t="shared" si="7"/>
        <v>0</v>
      </c>
      <c r="O50" s="43"/>
    </row>
    <row r="51" spans="1:15" ht="12.75">
      <c r="A51" s="17" t="s">
        <v>946</v>
      </c>
      <c r="B51" s="14"/>
      <c r="C51" s="2">
        <v>9192.886383291248</v>
      </c>
      <c r="D51" s="14"/>
      <c r="E51" s="42"/>
      <c r="F51" s="42"/>
      <c r="G51" s="15">
        <f t="shared" si="1"/>
        <v>9192.886383291248</v>
      </c>
      <c r="I51" s="95"/>
      <c r="J51" s="95">
        <v>40445</v>
      </c>
      <c r="K51" s="82">
        <f t="shared" si="8"/>
        <v>9192.886383291248</v>
      </c>
      <c r="L51" s="56">
        <f t="shared" si="5"/>
        <v>0</v>
      </c>
      <c r="M51" s="56">
        <f t="shared" si="6"/>
        <v>0</v>
      </c>
      <c r="N51" s="56">
        <f t="shared" si="7"/>
        <v>0</v>
      </c>
      <c r="O51" s="45"/>
    </row>
    <row r="52" spans="1:15" ht="12.75">
      <c r="A52" s="17" t="s">
        <v>947</v>
      </c>
      <c r="B52" s="14"/>
      <c r="C52" s="2">
        <v>9131.819282711524</v>
      </c>
      <c r="D52" s="14">
        <v>3333</v>
      </c>
      <c r="E52" s="42"/>
      <c r="F52" s="42"/>
      <c r="G52" s="15">
        <f t="shared" si="1"/>
        <v>12464.819282711524</v>
      </c>
      <c r="I52" s="95"/>
      <c r="J52" s="95">
        <v>40435</v>
      </c>
      <c r="K52" s="82">
        <f t="shared" si="8"/>
        <v>12464.819282711524</v>
      </c>
      <c r="L52" s="56">
        <f t="shared" si="5"/>
        <v>3333</v>
      </c>
      <c r="M52" s="56">
        <f t="shared" si="6"/>
        <v>0</v>
      </c>
      <c r="N52" s="56">
        <f t="shared" si="7"/>
        <v>0</v>
      </c>
      <c r="O52" s="45"/>
    </row>
    <row r="53" spans="1:15" ht="12.75">
      <c r="A53" s="17" t="s">
        <v>948</v>
      </c>
      <c r="B53" s="14"/>
      <c r="C53" s="2">
        <v>8445.044604945018</v>
      </c>
      <c r="D53" s="14"/>
      <c r="E53" s="42"/>
      <c r="F53" s="42"/>
      <c r="G53" s="15">
        <f t="shared" si="1"/>
        <v>8445.044604945018</v>
      </c>
      <c r="I53" s="95"/>
      <c r="J53" s="95"/>
      <c r="K53" s="82">
        <f t="shared" si="8"/>
      </c>
      <c r="L53" s="56">
        <f t="shared" si="5"/>
      </c>
      <c r="M53" s="56">
        <f t="shared" si="6"/>
      </c>
      <c r="N53" s="56">
        <f t="shared" si="7"/>
      </c>
      <c r="O53" s="45" t="s">
        <v>1075</v>
      </c>
    </row>
    <row r="54" spans="1:15" ht="12.75">
      <c r="A54" s="17" t="s">
        <v>949</v>
      </c>
      <c r="B54" s="14"/>
      <c r="C54" s="2">
        <v>9096.162724630907</v>
      </c>
      <c r="D54" s="14"/>
      <c r="E54" s="42"/>
      <c r="F54" s="42"/>
      <c r="G54" s="15">
        <f t="shared" si="1"/>
        <v>9096.162724630907</v>
      </c>
      <c r="I54" s="95"/>
      <c r="J54" s="95">
        <v>40441</v>
      </c>
      <c r="K54" s="82">
        <f t="shared" si="8"/>
        <v>9096.162724630907</v>
      </c>
      <c r="L54" s="56">
        <f t="shared" si="5"/>
        <v>0</v>
      </c>
      <c r="M54" s="56">
        <f t="shared" si="6"/>
        <v>0</v>
      </c>
      <c r="N54" s="56">
        <f t="shared" si="7"/>
        <v>0</v>
      </c>
      <c r="O54" s="45"/>
    </row>
    <row r="55" spans="1:15" ht="12.75">
      <c r="A55" s="17" t="s">
        <v>950</v>
      </c>
      <c r="B55" s="14"/>
      <c r="C55" s="2">
        <v>8774.18522400602</v>
      </c>
      <c r="D55" s="14">
        <v>11000</v>
      </c>
      <c r="E55" s="42"/>
      <c r="F55" s="42">
        <v>7047</v>
      </c>
      <c r="G55" s="15">
        <f t="shared" si="1"/>
        <v>26821.185224006018</v>
      </c>
      <c r="I55" s="95">
        <v>40036</v>
      </c>
      <c r="J55" s="95">
        <v>40455</v>
      </c>
      <c r="K55" s="82">
        <f t="shared" si="8"/>
        <v>26821.185224006018</v>
      </c>
      <c r="L55" s="56">
        <f t="shared" si="5"/>
        <v>11000</v>
      </c>
      <c r="M55" s="56">
        <f t="shared" si="6"/>
        <v>0</v>
      </c>
      <c r="N55" s="56">
        <f t="shared" si="7"/>
        <v>7047</v>
      </c>
      <c r="O55" s="45"/>
    </row>
    <row r="56" spans="1:15" ht="12.75">
      <c r="A56" s="17" t="s">
        <v>951</v>
      </c>
      <c r="B56" s="14"/>
      <c r="C56" s="2">
        <v>9655.11325657788</v>
      </c>
      <c r="D56" s="14"/>
      <c r="E56" s="42">
        <v>6500</v>
      </c>
      <c r="F56" s="42"/>
      <c r="G56" s="15">
        <f t="shared" si="1"/>
        <v>16155.11325657788</v>
      </c>
      <c r="I56" s="95"/>
      <c r="J56" s="95">
        <v>40441</v>
      </c>
      <c r="K56" s="82">
        <f t="shared" si="8"/>
        <v>16155.11325657788</v>
      </c>
      <c r="L56" s="56">
        <f t="shared" si="5"/>
        <v>0</v>
      </c>
      <c r="M56" s="56">
        <f t="shared" si="6"/>
        <v>6500</v>
      </c>
      <c r="N56" s="56">
        <f t="shared" si="7"/>
        <v>0</v>
      </c>
      <c r="O56" s="43"/>
    </row>
    <row r="57" spans="1:15" ht="12.75">
      <c r="A57" s="17" t="s">
        <v>952</v>
      </c>
      <c r="B57" s="14"/>
      <c r="C57" s="2">
        <v>9573.073595887976</v>
      </c>
      <c r="D57" s="14">
        <v>11000</v>
      </c>
      <c r="E57" s="42">
        <v>9000</v>
      </c>
      <c r="F57" s="42"/>
      <c r="G57" s="15">
        <f t="shared" si="1"/>
        <v>29573.073595887974</v>
      </c>
      <c r="I57" s="95"/>
      <c r="J57" s="95">
        <v>40417</v>
      </c>
      <c r="K57" s="82">
        <f t="shared" si="8"/>
        <v>29573.073595887974</v>
      </c>
      <c r="L57" s="56">
        <f t="shared" si="5"/>
        <v>11000</v>
      </c>
      <c r="M57" s="56">
        <f t="shared" si="6"/>
        <v>9000</v>
      </c>
      <c r="N57" s="56">
        <f t="shared" si="7"/>
        <v>0</v>
      </c>
      <c r="O57" s="45"/>
    </row>
    <row r="58" spans="1:15" ht="12.75">
      <c r="A58" s="17" t="s">
        <v>953</v>
      </c>
      <c r="B58" s="14"/>
      <c r="C58" s="2">
        <v>10385.202917313432</v>
      </c>
      <c r="D58" s="14"/>
      <c r="E58" s="42"/>
      <c r="F58" s="42">
        <v>8392.815714002174</v>
      </c>
      <c r="G58" s="15">
        <f t="shared" si="1"/>
        <v>18778.01863131561</v>
      </c>
      <c r="I58" s="95"/>
      <c r="J58" s="95">
        <v>40437</v>
      </c>
      <c r="K58" s="82">
        <f t="shared" si="8"/>
        <v>18778.01863131561</v>
      </c>
      <c r="L58" s="56">
        <f t="shared" si="5"/>
        <v>0</v>
      </c>
      <c r="M58" s="56">
        <f t="shared" si="6"/>
        <v>0</v>
      </c>
      <c r="N58" s="56">
        <f t="shared" si="7"/>
        <v>8392.815714002174</v>
      </c>
      <c r="O58" s="45"/>
    </row>
    <row r="59" spans="1:15" ht="12.75">
      <c r="A59" s="17" t="s">
        <v>954</v>
      </c>
      <c r="B59" s="14"/>
      <c r="C59" s="2">
        <v>13085.541812944823</v>
      </c>
      <c r="D59" s="14"/>
      <c r="E59" s="42"/>
      <c r="F59" s="42"/>
      <c r="G59" s="15">
        <f t="shared" si="1"/>
        <v>13085.541812944823</v>
      </c>
      <c r="I59" s="95"/>
      <c r="J59" s="95">
        <v>40417</v>
      </c>
      <c r="K59" s="82">
        <f t="shared" si="8"/>
        <v>13085.541812944823</v>
      </c>
      <c r="L59" s="56">
        <f t="shared" si="5"/>
        <v>0</v>
      </c>
      <c r="M59" s="56">
        <f t="shared" si="6"/>
        <v>0</v>
      </c>
      <c r="N59" s="56">
        <f t="shared" si="7"/>
        <v>0</v>
      </c>
      <c r="O59" s="126"/>
    </row>
    <row r="60" spans="1:15" ht="12.75">
      <c r="A60" s="17" t="s">
        <v>955</v>
      </c>
      <c r="B60" s="14"/>
      <c r="C60" s="2">
        <v>9698.156198422</v>
      </c>
      <c r="D60" s="14"/>
      <c r="E60" s="42">
        <v>6500</v>
      </c>
      <c r="F60" s="42">
        <v>5473</v>
      </c>
      <c r="G60" s="15">
        <f t="shared" si="1"/>
        <v>21671.156198422002</v>
      </c>
      <c r="I60" s="95"/>
      <c r="J60" s="95">
        <v>40441</v>
      </c>
      <c r="K60" s="82">
        <f t="shared" si="8"/>
        <v>21671.156198422002</v>
      </c>
      <c r="L60" s="56">
        <f t="shared" si="5"/>
        <v>0</v>
      </c>
      <c r="M60" s="56">
        <f t="shared" si="6"/>
        <v>6500</v>
      </c>
      <c r="N60" s="56">
        <f t="shared" si="7"/>
        <v>5473</v>
      </c>
      <c r="O60" s="45"/>
    </row>
    <row r="61" spans="1:15" ht="12.75">
      <c r="A61" s="17" t="s">
        <v>1058</v>
      </c>
      <c r="B61" s="14">
        <v>68160</v>
      </c>
      <c r="C61" s="2">
        <v>86966.17294363592</v>
      </c>
      <c r="D61" s="14">
        <v>49167</v>
      </c>
      <c r="E61" s="42">
        <v>6500</v>
      </c>
      <c r="F61" s="42"/>
      <c r="G61" s="15">
        <f t="shared" si="1"/>
        <v>142633.1729436359</v>
      </c>
      <c r="I61" s="95">
        <v>40016</v>
      </c>
      <c r="J61" s="95">
        <v>40445</v>
      </c>
      <c r="K61" s="82">
        <f t="shared" si="8"/>
        <v>142633.1729436359</v>
      </c>
      <c r="L61" s="56">
        <f t="shared" si="5"/>
        <v>49167</v>
      </c>
      <c r="M61" s="56">
        <f t="shared" si="6"/>
        <v>6500</v>
      </c>
      <c r="N61" s="56">
        <f t="shared" si="7"/>
        <v>0</v>
      </c>
      <c r="O61" s="45" t="s">
        <v>1088</v>
      </c>
    </row>
    <row r="62" spans="1:15" ht="12.75">
      <c r="A62" s="17" t="s">
        <v>1056</v>
      </c>
      <c r="C62" s="2">
        <v>8827.449029164289</v>
      </c>
      <c r="D62" s="14"/>
      <c r="E62" s="42"/>
      <c r="F62" s="42"/>
      <c r="G62" s="15">
        <f t="shared" si="1"/>
        <v>8827.449029164289</v>
      </c>
      <c r="I62" s="95"/>
      <c r="J62" s="95">
        <v>40441</v>
      </c>
      <c r="K62" s="82">
        <f t="shared" si="8"/>
        <v>8827.449029164289</v>
      </c>
      <c r="L62" s="56">
        <f t="shared" si="5"/>
        <v>0</v>
      </c>
      <c r="M62" s="56">
        <f t="shared" si="6"/>
        <v>0</v>
      </c>
      <c r="N62" s="56">
        <f t="shared" si="7"/>
        <v>0</v>
      </c>
      <c r="O62" s="43"/>
    </row>
    <row r="63" spans="1:15" ht="12.75">
      <c r="A63" s="17" t="s">
        <v>956</v>
      </c>
      <c r="B63" s="14"/>
      <c r="C63" s="2">
        <v>8879.15013763425</v>
      </c>
      <c r="D63" s="14"/>
      <c r="E63" s="42"/>
      <c r="F63" s="42"/>
      <c r="G63" s="15">
        <f t="shared" si="1"/>
        <v>8879.15013763425</v>
      </c>
      <c r="I63" s="95">
        <v>40016</v>
      </c>
      <c r="J63" s="95"/>
      <c r="K63" s="82">
        <f t="shared" si="8"/>
      </c>
      <c r="L63" s="56">
        <f t="shared" si="5"/>
      </c>
      <c r="M63" s="56">
        <f t="shared" si="6"/>
      </c>
      <c r="N63" s="56">
        <f t="shared" si="7"/>
      </c>
      <c r="O63" s="45" t="s">
        <v>1075</v>
      </c>
    </row>
    <row r="64" spans="1:15" ht="12.75">
      <c r="A64" s="17" t="s">
        <v>957</v>
      </c>
      <c r="B64" s="14"/>
      <c r="C64" s="2">
        <v>8925.151444348094</v>
      </c>
      <c r="D64" s="14">
        <v>9000</v>
      </c>
      <c r="E64" s="42"/>
      <c r="F64" s="42"/>
      <c r="G64" s="15">
        <f t="shared" si="1"/>
        <v>17925.151444348092</v>
      </c>
      <c r="I64" s="95"/>
      <c r="J64" s="95">
        <v>40437</v>
      </c>
      <c r="K64" s="82">
        <f t="shared" si="8"/>
        <v>17925.151444348092</v>
      </c>
      <c r="L64" s="56">
        <f t="shared" si="5"/>
        <v>9000</v>
      </c>
      <c r="M64" s="56">
        <f t="shared" si="6"/>
        <v>0</v>
      </c>
      <c r="N64" s="56">
        <f t="shared" si="7"/>
        <v>0</v>
      </c>
      <c r="O64" s="45"/>
    </row>
    <row r="65" spans="1:15" ht="12.75">
      <c r="A65" s="17" t="s">
        <v>958</v>
      </c>
      <c r="B65" s="14"/>
      <c r="C65" s="2">
        <v>10330.92287645517</v>
      </c>
      <c r="D65" s="14"/>
      <c r="E65" s="42"/>
      <c r="F65" s="42"/>
      <c r="G65" s="15">
        <f t="shared" si="1"/>
        <v>10330.92287645517</v>
      </c>
      <c r="I65" s="95"/>
      <c r="J65" s="95">
        <v>40417</v>
      </c>
      <c r="K65" s="82">
        <f t="shared" si="8"/>
        <v>10330.92287645517</v>
      </c>
      <c r="L65" s="56">
        <f t="shared" si="5"/>
        <v>0</v>
      </c>
      <c r="M65" s="56">
        <f t="shared" si="6"/>
        <v>0</v>
      </c>
      <c r="N65" s="56">
        <f t="shared" si="7"/>
        <v>0</v>
      </c>
      <c r="O65" s="45"/>
    </row>
    <row r="66" spans="1:15" ht="12.75">
      <c r="A66" s="17" t="s">
        <v>1028</v>
      </c>
      <c r="B66" s="14"/>
      <c r="C66" s="2">
        <v>9833.52747567097</v>
      </c>
      <c r="D66" s="14"/>
      <c r="E66" s="42"/>
      <c r="F66" s="42"/>
      <c r="G66" s="15">
        <f t="shared" si="1"/>
        <v>9833.52747567097</v>
      </c>
      <c r="I66" s="95">
        <v>40036</v>
      </c>
      <c r="J66" s="95">
        <v>40435</v>
      </c>
      <c r="K66" s="82">
        <f t="shared" si="8"/>
        <v>9833.52747567097</v>
      </c>
      <c r="L66" s="56">
        <f t="shared" si="5"/>
        <v>0</v>
      </c>
      <c r="M66" s="56">
        <f t="shared" si="6"/>
        <v>0</v>
      </c>
      <c r="N66" s="56">
        <f t="shared" si="7"/>
        <v>0</v>
      </c>
      <c r="O66" s="45"/>
    </row>
    <row r="67" spans="1:15" ht="12.75">
      <c r="A67" s="17" t="s">
        <v>959</v>
      </c>
      <c r="B67" s="14"/>
      <c r="C67" s="2">
        <v>8219.070909954933</v>
      </c>
      <c r="D67" s="14"/>
      <c r="E67" s="42"/>
      <c r="F67" s="42"/>
      <c r="G67" s="15">
        <f t="shared" si="1"/>
        <v>8219.070909954933</v>
      </c>
      <c r="I67" s="95"/>
      <c r="J67" s="95">
        <v>40441</v>
      </c>
      <c r="K67" s="82">
        <f t="shared" si="8"/>
        <v>8219.070909954933</v>
      </c>
      <c r="L67" s="56">
        <f t="shared" si="5"/>
        <v>0</v>
      </c>
      <c r="M67" s="56">
        <f t="shared" si="6"/>
        <v>0</v>
      </c>
      <c r="N67" s="56">
        <f t="shared" si="7"/>
        <v>0</v>
      </c>
      <c r="O67" s="45"/>
    </row>
    <row r="68" spans="1:15" ht="12.75">
      <c r="A68" s="17" t="s">
        <v>960</v>
      </c>
      <c r="B68" s="14"/>
      <c r="C68" s="2">
        <v>10129.26976892042</v>
      </c>
      <c r="D68" s="14">
        <v>3000</v>
      </c>
      <c r="E68" s="42">
        <v>6500</v>
      </c>
      <c r="F68" s="42">
        <v>7361.087270876887</v>
      </c>
      <c r="G68" s="15">
        <f t="shared" si="1"/>
        <v>26990.35703979731</v>
      </c>
      <c r="I68" s="95">
        <v>40036</v>
      </c>
      <c r="J68" s="95">
        <v>40437</v>
      </c>
      <c r="K68" s="82">
        <f aca="true" t="shared" si="9" ref="K68:K99">IF(J68&lt;&gt;"",G68,"")</f>
        <v>26990.35703979731</v>
      </c>
      <c r="L68" s="56">
        <f t="shared" si="5"/>
        <v>3000</v>
      </c>
      <c r="M68" s="56">
        <f t="shared" si="6"/>
        <v>6500</v>
      </c>
      <c r="N68" s="56">
        <f t="shared" si="7"/>
        <v>7361.087270876887</v>
      </c>
      <c r="O68" s="45"/>
    </row>
    <row r="69" spans="1:15" ht="12.75">
      <c r="A69" s="17" t="s">
        <v>961</v>
      </c>
      <c r="C69" s="2">
        <v>8787.362967766085</v>
      </c>
      <c r="D69" s="14"/>
      <c r="E69" s="42"/>
      <c r="F69" s="42"/>
      <c r="G69" s="15">
        <f aca="true" t="shared" si="10" ref="G69:G128">SUM(C69:F69)</f>
        <v>8787.362967766085</v>
      </c>
      <c r="I69" s="95">
        <v>40036</v>
      </c>
      <c r="J69" s="95">
        <v>40415</v>
      </c>
      <c r="K69" s="82">
        <f t="shared" si="9"/>
        <v>8787.362967766085</v>
      </c>
      <c r="L69" s="56">
        <f t="shared" si="5"/>
        <v>0</v>
      </c>
      <c r="M69" s="56">
        <f t="shared" si="6"/>
        <v>0</v>
      </c>
      <c r="N69" s="56">
        <f t="shared" si="7"/>
        <v>0</v>
      </c>
      <c r="O69" s="45"/>
    </row>
    <row r="70" spans="1:15" ht="12.75">
      <c r="A70" s="17" t="s">
        <v>962</v>
      </c>
      <c r="B70" s="14"/>
      <c r="C70" s="2">
        <v>2865</v>
      </c>
      <c r="D70" s="14"/>
      <c r="E70" s="42"/>
      <c r="F70" s="42"/>
      <c r="G70" s="15">
        <f t="shared" si="10"/>
        <v>2865</v>
      </c>
      <c r="I70" s="95"/>
      <c r="J70" s="95">
        <v>40436</v>
      </c>
      <c r="K70" s="82">
        <f t="shared" si="9"/>
        <v>2865</v>
      </c>
      <c r="L70" s="56">
        <f t="shared" si="5"/>
        <v>0</v>
      </c>
      <c r="M70" s="56">
        <f t="shared" si="6"/>
        <v>0</v>
      </c>
      <c r="N70" s="56">
        <f t="shared" si="7"/>
        <v>0</v>
      </c>
      <c r="O70" s="151" t="s">
        <v>1091</v>
      </c>
    </row>
    <row r="71" spans="1:15" ht="12.75">
      <c r="A71" s="17" t="s">
        <v>963</v>
      </c>
      <c r="C71" s="2">
        <v>10334.564255238096</v>
      </c>
      <c r="D71" s="14"/>
      <c r="E71" s="42">
        <v>6500</v>
      </c>
      <c r="F71" s="42">
        <v>8351</v>
      </c>
      <c r="G71" s="15">
        <f t="shared" si="10"/>
        <v>25185.564255238096</v>
      </c>
      <c r="I71" s="95"/>
      <c r="J71" s="95">
        <v>40417</v>
      </c>
      <c r="K71" s="82">
        <f t="shared" si="9"/>
        <v>25185.564255238096</v>
      </c>
      <c r="L71" s="56">
        <f t="shared" si="5"/>
        <v>0</v>
      </c>
      <c r="M71" s="56">
        <f t="shared" si="6"/>
        <v>6500</v>
      </c>
      <c r="N71" s="56">
        <f t="shared" si="7"/>
        <v>8351</v>
      </c>
      <c r="O71" s="43"/>
    </row>
    <row r="72" spans="1:15" ht="12.75">
      <c r="A72" s="17" t="s">
        <v>964</v>
      </c>
      <c r="B72" s="14"/>
      <c r="C72" s="2">
        <v>11615.54724476692</v>
      </c>
      <c r="D72" s="14">
        <v>16000</v>
      </c>
      <c r="E72" s="42">
        <v>6500</v>
      </c>
      <c r="F72" s="42"/>
      <c r="G72" s="15">
        <f t="shared" si="10"/>
        <v>34115.547244766916</v>
      </c>
      <c r="I72" s="95">
        <v>40016</v>
      </c>
      <c r="J72" s="95">
        <v>40415</v>
      </c>
      <c r="K72" s="82">
        <f t="shared" si="9"/>
        <v>34115.547244766916</v>
      </c>
      <c r="L72" s="56">
        <f t="shared" si="5"/>
        <v>16000</v>
      </c>
      <c r="M72" s="56">
        <f t="shared" si="6"/>
        <v>6500</v>
      </c>
      <c r="N72" s="56">
        <f t="shared" si="7"/>
        <v>0</v>
      </c>
      <c r="O72" s="45"/>
    </row>
    <row r="73" spans="1:15" ht="12.75">
      <c r="A73" s="17" t="s">
        <v>965</v>
      </c>
      <c r="B73" s="14"/>
      <c r="C73" s="2">
        <v>10296.091765456298</v>
      </c>
      <c r="D73" s="14"/>
      <c r="E73" s="42"/>
      <c r="F73" s="42">
        <v>8318.364143267996</v>
      </c>
      <c r="G73" s="15">
        <f t="shared" si="10"/>
        <v>18614.455908724296</v>
      </c>
      <c r="I73" s="95"/>
      <c r="J73" s="95">
        <v>40455</v>
      </c>
      <c r="K73" s="82">
        <f t="shared" si="9"/>
        <v>18614.455908724296</v>
      </c>
      <c r="L73" s="56">
        <f t="shared" si="5"/>
        <v>0</v>
      </c>
      <c r="M73" s="56">
        <f t="shared" si="6"/>
        <v>0</v>
      </c>
      <c r="N73" s="56">
        <f t="shared" si="7"/>
        <v>8318.364143267996</v>
      </c>
      <c r="O73" s="45"/>
    </row>
    <row r="74" spans="1:15" ht="12.75">
      <c r="A74" s="17" t="s">
        <v>966</v>
      </c>
      <c r="B74" s="14"/>
      <c r="C74" s="2">
        <v>28575.444742316533</v>
      </c>
      <c r="D74" s="14">
        <v>52000</v>
      </c>
      <c r="E74" s="42">
        <v>11500</v>
      </c>
      <c r="F74" s="42">
        <v>21232</v>
      </c>
      <c r="G74" s="15">
        <f t="shared" si="10"/>
        <v>113307.44474231653</v>
      </c>
      <c r="I74" s="95"/>
      <c r="J74" s="95">
        <v>40465</v>
      </c>
      <c r="K74" s="82">
        <f t="shared" si="9"/>
        <v>113307.44474231653</v>
      </c>
      <c r="L74" s="56">
        <f t="shared" si="5"/>
        <v>52000</v>
      </c>
      <c r="M74" s="56">
        <f t="shared" si="6"/>
        <v>11500</v>
      </c>
      <c r="N74" s="56">
        <f t="shared" si="7"/>
        <v>21232</v>
      </c>
      <c r="O74" s="126"/>
    </row>
    <row r="75" spans="1:15" ht="12.75">
      <c r="A75" s="17" t="s">
        <v>967</v>
      </c>
      <c r="C75" s="2">
        <v>9472.241808469093</v>
      </c>
      <c r="D75" s="14"/>
      <c r="E75" s="42"/>
      <c r="F75" s="42"/>
      <c r="G75" s="15">
        <f t="shared" si="10"/>
        <v>9472.241808469093</v>
      </c>
      <c r="I75" s="95"/>
      <c r="J75" s="95">
        <v>40415</v>
      </c>
      <c r="K75" s="82">
        <f t="shared" si="9"/>
        <v>9472.241808469093</v>
      </c>
      <c r="L75" s="56">
        <f t="shared" si="5"/>
        <v>0</v>
      </c>
      <c r="M75" s="56">
        <f t="shared" si="6"/>
        <v>0</v>
      </c>
      <c r="N75" s="56">
        <f t="shared" si="7"/>
        <v>0</v>
      </c>
      <c r="O75" s="43"/>
    </row>
    <row r="76" spans="1:15" ht="12.75">
      <c r="A76" s="17" t="s">
        <v>968</v>
      </c>
      <c r="C76" s="2">
        <v>14333.192240188602</v>
      </c>
      <c r="D76" s="14"/>
      <c r="E76" s="42"/>
      <c r="F76" s="42">
        <v>11692</v>
      </c>
      <c r="G76" s="15">
        <f t="shared" si="10"/>
        <v>26025.192240188604</v>
      </c>
      <c r="I76" s="95"/>
      <c r="J76" s="95">
        <v>40448</v>
      </c>
      <c r="K76" s="82">
        <f t="shared" si="9"/>
        <v>26025.192240188604</v>
      </c>
      <c r="L76" s="56">
        <f t="shared" si="5"/>
        <v>0</v>
      </c>
      <c r="M76" s="56">
        <f t="shared" si="6"/>
        <v>0</v>
      </c>
      <c r="N76" s="56">
        <f t="shared" si="7"/>
        <v>11692</v>
      </c>
      <c r="O76" s="45"/>
    </row>
    <row r="77" spans="1:15" ht="12.75">
      <c r="A77" s="17" t="s">
        <v>969</v>
      </c>
      <c r="B77" s="14"/>
      <c r="C77" s="2">
        <v>9395.910149768031</v>
      </c>
      <c r="D77" s="14">
        <v>6000</v>
      </c>
      <c r="E77" s="42"/>
      <c r="F77" s="42"/>
      <c r="G77" s="15">
        <f t="shared" si="10"/>
        <v>15395.910149768031</v>
      </c>
      <c r="I77" s="95"/>
      <c r="J77" s="95">
        <v>40436</v>
      </c>
      <c r="K77" s="82">
        <f t="shared" si="9"/>
        <v>15395.910149768031</v>
      </c>
      <c r="L77" s="56">
        <f t="shared" si="5"/>
        <v>6000</v>
      </c>
      <c r="M77" s="56">
        <f t="shared" si="6"/>
        <v>0</v>
      </c>
      <c r="N77" s="56">
        <f t="shared" si="7"/>
        <v>0</v>
      </c>
      <c r="O77" s="45"/>
    </row>
    <row r="78" spans="1:15" ht="12.75">
      <c r="A78" s="17" t="s">
        <v>970</v>
      </c>
      <c r="B78" s="14"/>
      <c r="C78" s="2">
        <v>9285.881088126574</v>
      </c>
      <c r="D78" s="14"/>
      <c r="E78" s="42"/>
      <c r="F78" s="42"/>
      <c r="G78" s="15">
        <f t="shared" si="10"/>
        <v>9285.881088126574</v>
      </c>
      <c r="I78" s="95"/>
      <c r="J78" s="95">
        <v>40441</v>
      </c>
      <c r="K78" s="82">
        <f t="shared" si="9"/>
        <v>9285.881088126574</v>
      </c>
      <c r="L78" s="56">
        <f aca="true" t="shared" si="11" ref="L78:L141">IF(J78&lt;&gt;"",D78,"")</f>
        <v>0</v>
      </c>
      <c r="M78" s="56">
        <f aca="true" t="shared" si="12" ref="M78:M141">IF(K78&lt;&gt;"",E78,"")</f>
        <v>0</v>
      </c>
      <c r="N78" s="56">
        <f aca="true" t="shared" si="13" ref="N78:N141">IF(L78&lt;&gt;"",F78,"")</f>
        <v>0</v>
      </c>
      <c r="O78" s="43"/>
    </row>
    <row r="79" spans="1:15" ht="12.75">
      <c r="A79" s="17" t="s">
        <v>971</v>
      </c>
      <c r="B79" s="14"/>
      <c r="C79" s="2">
        <v>9742.71924650562</v>
      </c>
      <c r="D79" s="14"/>
      <c r="E79" s="42">
        <v>6500</v>
      </c>
      <c r="F79" s="42">
        <v>2880</v>
      </c>
      <c r="G79" s="15">
        <f t="shared" si="10"/>
        <v>19122.71924650562</v>
      </c>
      <c r="I79" s="95">
        <v>40036</v>
      </c>
      <c r="J79" s="95">
        <v>40455</v>
      </c>
      <c r="K79" s="82">
        <f t="shared" si="9"/>
        <v>19122.71924650562</v>
      </c>
      <c r="L79" s="56">
        <f t="shared" si="11"/>
        <v>0</v>
      </c>
      <c r="M79" s="56">
        <f t="shared" si="12"/>
        <v>6500</v>
      </c>
      <c r="N79" s="56">
        <f t="shared" si="13"/>
        <v>2880</v>
      </c>
      <c r="O79" s="45"/>
    </row>
    <row r="80" spans="1:15" ht="12.75">
      <c r="A80" s="17" t="s">
        <v>972</v>
      </c>
      <c r="C80" s="2">
        <v>9147.691523030318</v>
      </c>
      <c r="D80" s="14"/>
      <c r="E80" s="42"/>
      <c r="F80" s="42">
        <v>6623</v>
      </c>
      <c r="G80" s="15">
        <f t="shared" si="10"/>
        <v>15770.691523030318</v>
      </c>
      <c r="I80" s="95"/>
      <c r="J80" s="95">
        <v>40455</v>
      </c>
      <c r="K80" s="82">
        <f t="shared" si="9"/>
        <v>15770.691523030318</v>
      </c>
      <c r="L80" s="56">
        <f t="shared" si="11"/>
        <v>0</v>
      </c>
      <c r="M80" s="56">
        <f t="shared" si="12"/>
        <v>0</v>
      </c>
      <c r="N80" s="56">
        <f t="shared" si="13"/>
        <v>6623</v>
      </c>
      <c r="O80" s="45"/>
    </row>
    <row r="81" spans="1:15" ht="12.75">
      <c r="A81" s="17" t="s">
        <v>973</v>
      </c>
      <c r="B81" s="14"/>
      <c r="C81" s="2">
        <v>8804.158970578823</v>
      </c>
      <c r="D81" s="14"/>
      <c r="E81" s="42"/>
      <c r="F81" s="42"/>
      <c r="G81" s="15">
        <f t="shared" si="10"/>
        <v>8804.158970578823</v>
      </c>
      <c r="I81" s="95">
        <v>40016</v>
      </c>
      <c r="J81" s="95">
        <v>40417</v>
      </c>
      <c r="K81" s="82">
        <f t="shared" si="9"/>
        <v>8804.158970578823</v>
      </c>
      <c r="L81" s="56">
        <f t="shared" si="11"/>
        <v>0</v>
      </c>
      <c r="M81" s="56">
        <f t="shared" si="12"/>
        <v>0</v>
      </c>
      <c r="N81" s="56">
        <f t="shared" si="13"/>
        <v>0</v>
      </c>
      <c r="O81" s="45"/>
    </row>
    <row r="82" spans="1:15" ht="12.75">
      <c r="A82" s="17" t="s">
        <v>974</v>
      </c>
      <c r="B82" s="14"/>
      <c r="C82" s="2">
        <v>9924.343432522426</v>
      </c>
      <c r="D82" s="14"/>
      <c r="E82" s="42">
        <v>6500</v>
      </c>
      <c r="F82" s="42"/>
      <c r="G82" s="15">
        <f t="shared" si="10"/>
        <v>16424.343432522426</v>
      </c>
      <c r="I82" s="95"/>
      <c r="J82" s="95">
        <v>40436</v>
      </c>
      <c r="K82" s="82">
        <f t="shared" si="9"/>
        <v>16424.343432522426</v>
      </c>
      <c r="L82" s="56">
        <f t="shared" si="11"/>
        <v>0</v>
      </c>
      <c r="M82" s="56">
        <f t="shared" si="12"/>
        <v>6500</v>
      </c>
      <c r="N82" s="56">
        <f t="shared" si="13"/>
        <v>0</v>
      </c>
      <c r="O82" s="45"/>
    </row>
    <row r="83" spans="1:15" ht="12.75">
      <c r="A83" s="17" t="s">
        <v>975</v>
      </c>
      <c r="B83" s="14"/>
      <c r="C83" s="2">
        <v>9340.471191333467</v>
      </c>
      <c r="D83" s="14">
        <v>7000</v>
      </c>
      <c r="E83" s="42">
        <v>6500</v>
      </c>
      <c r="F83" s="42">
        <v>6016</v>
      </c>
      <c r="G83" s="15">
        <f t="shared" si="10"/>
        <v>28856.47119133347</v>
      </c>
      <c r="I83" s="95"/>
      <c r="J83" s="95">
        <v>40415</v>
      </c>
      <c r="K83" s="82">
        <f t="shared" si="9"/>
        <v>28856.47119133347</v>
      </c>
      <c r="L83" s="56">
        <f t="shared" si="11"/>
        <v>7000</v>
      </c>
      <c r="M83" s="56">
        <f t="shared" si="12"/>
        <v>6500</v>
      </c>
      <c r="N83" s="56">
        <f t="shared" si="13"/>
        <v>6016</v>
      </c>
      <c r="O83" s="45"/>
    </row>
    <row r="84" spans="1:15" ht="12.75">
      <c r="A84" s="17" t="s">
        <v>976</v>
      </c>
      <c r="C84" s="2">
        <v>9241.465772642217</v>
      </c>
      <c r="D84" s="14"/>
      <c r="E84" s="42"/>
      <c r="F84" s="42"/>
      <c r="G84" s="15">
        <f t="shared" si="10"/>
        <v>9241.465772642217</v>
      </c>
      <c r="I84" s="95">
        <v>40016</v>
      </c>
      <c r="J84" s="95">
        <v>40417</v>
      </c>
      <c r="K84" s="82">
        <f t="shared" si="9"/>
        <v>9241.465772642217</v>
      </c>
      <c r="L84" s="56">
        <f t="shared" si="11"/>
        <v>0</v>
      </c>
      <c r="M84" s="56">
        <f t="shared" si="12"/>
        <v>0</v>
      </c>
      <c r="N84" s="56">
        <f t="shared" si="13"/>
        <v>0</v>
      </c>
      <c r="O84" s="46"/>
    </row>
    <row r="85" spans="1:15" ht="12.75">
      <c r="A85" s="17" t="s">
        <v>977</v>
      </c>
      <c r="B85" s="14"/>
      <c r="C85" s="2">
        <v>11537.041015860766</v>
      </c>
      <c r="D85" s="14"/>
      <c r="E85" s="42"/>
      <c r="F85" s="42"/>
      <c r="G85" s="15">
        <f t="shared" si="10"/>
        <v>11537.041015860766</v>
      </c>
      <c r="I85" s="95"/>
      <c r="J85" s="95">
        <v>40417</v>
      </c>
      <c r="K85" s="82">
        <f t="shared" si="9"/>
        <v>11537.041015860766</v>
      </c>
      <c r="L85" s="56">
        <f t="shared" si="11"/>
        <v>0</v>
      </c>
      <c r="M85" s="56">
        <f t="shared" si="12"/>
        <v>0</v>
      </c>
      <c r="N85" s="56">
        <f t="shared" si="13"/>
        <v>0</v>
      </c>
      <c r="O85" s="45"/>
    </row>
    <row r="86" spans="1:15" ht="12.75">
      <c r="A86" s="17" t="s">
        <v>978</v>
      </c>
      <c r="B86" s="14"/>
      <c r="C86" s="2">
        <v>8886.019494616994</v>
      </c>
      <c r="D86" s="14"/>
      <c r="E86" s="42"/>
      <c r="F86" s="42"/>
      <c r="G86" s="15">
        <f t="shared" si="10"/>
        <v>8886.019494616994</v>
      </c>
      <c r="I86" s="95">
        <v>40016</v>
      </c>
      <c r="J86" s="95"/>
      <c r="K86" s="82">
        <f t="shared" si="9"/>
      </c>
      <c r="L86" s="56">
        <f t="shared" si="11"/>
      </c>
      <c r="M86" s="56">
        <f t="shared" si="12"/>
      </c>
      <c r="N86" s="56">
        <f t="shared" si="13"/>
      </c>
      <c r="O86" s="45" t="s">
        <v>1075</v>
      </c>
    </row>
    <row r="87" spans="1:15" ht="12.75">
      <c r="A87" s="17" t="s">
        <v>979</v>
      </c>
      <c r="B87" s="14"/>
      <c r="C87" s="2">
        <v>8475.925120572381</v>
      </c>
      <c r="D87" s="14"/>
      <c r="E87" s="42"/>
      <c r="F87" s="42"/>
      <c r="G87" s="15">
        <f t="shared" si="10"/>
        <v>8475.925120572381</v>
      </c>
      <c r="I87" s="95">
        <v>40016</v>
      </c>
      <c r="J87" s="95">
        <v>40417</v>
      </c>
      <c r="K87" s="82">
        <f t="shared" si="9"/>
        <v>8475.925120572381</v>
      </c>
      <c r="L87" s="56">
        <f t="shared" si="11"/>
        <v>0</v>
      </c>
      <c r="M87" s="56">
        <f t="shared" si="12"/>
        <v>0</v>
      </c>
      <c r="N87" s="56">
        <f t="shared" si="13"/>
        <v>0</v>
      </c>
      <c r="O87" s="45"/>
    </row>
    <row r="88" spans="1:15" ht="12.75">
      <c r="A88" s="17" t="s">
        <v>980</v>
      </c>
      <c r="C88" s="2">
        <v>8850.978950555735</v>
      </c>
      <c r="D88" s="14"/>
      <c r="E88" s="42">
        <v>6500</v>
      </c>
      <c r="F88" s="42"/>
      <c r="G88" s="15">
        <f t="shared" si="10"/>
        <v>15350.978950555735</v>
      </c>
      <c r="I88" s="95"/>
      <c r="J88" s="95">
        <v>40437</v>
      </c>
      <c r="K88" s="82">
        <f t="shared" si="9"/>
        <v>15350.978950555735</v>
      </c>
      <c r="L88" s="56">
        <f t="shared" si="11"/>
        <v>0</v>
      </c>
      <c r="M88" s="56">
        <f t="shared" si="12"/>
        <v>6500</v>
      </c>
      <c r="N88" s="56">
        <f t="shared" si="13"/>
        <v>0</v>
      </c>
      <c r="O88" s="45"/>
    </row>
    <row r="89" spans="1:15" ht="12.75">
      <c r="A89" s="17" t="s">
        <v>981</v>
      </c>
      <c r="B89" s="14"/>
      <c r="C89" s="2">
        <v>9536.985926559597</v>
      </c>
      <c r="D89" s="14"/>
      <c r="E89" s="42"/>
      <c r="F89" s="42">
        <v>5379</v>
      </c>
      <c r="G89" s="15">
        <f t="shared" si="10"/>
        <v>14915.985926559597</v>
      </c>
      <c r="I89" s="95"/>
      <c r="J89" s="95">
        <v>40455</v>
      </c>
      <c r="K89" s="82">
        <f t="shared" si="9"/>
        <v>14915.985926559597</v>
      </c>
      <c r="L89" s="56">
        <f t="shared" si="11"/>
        <v>0</v>
      </c>
      <c r="M89" s="56">
        <f t="shared" si="12"/>
        <v>0</v>
      </c>
      <c r="N89" s="56">
        <f t="shared" si="13"/>
        <v>5379</v>
      </c>
      <c r="O89" s="45"/>
    </row>
    <row r="90" spans="1:15" ht="12.75">
      <c r="A90" s="17" t="s">
        <v>982</v>
      </c>
      <c r="C90" s="2">
        <v>8130.601725513706</v>
      </c>
      <c r="D90" s="14"/>
      <c r="E90" s="42"/>
      <c r="F90" s="42"/>
      <c r="G90" s="15">
        <f t="shared" si="10"/>
        <v>8130.601725513706</v>
      </c>
      <c r="I90" s="95"/>
      <c r="J90" s="95">
        <v>40415</v>
      </c>
      <c r="K90" s="82">
        <f t="shared" si="9"/>
        <v>8130.601725513706</v>
      </c>
      <c r="L90" s="56">
        <f t="shared" si="11"/>
        <v>0</v>
      </c>
      <c r="M90" s="56">
        <f t="shared" si="12"/>
        <v>0</v>
      </c>
      <c r="N90" s="56">
        <f t="shared" si="13"/>
        <v>0</v>
      </c>
      <c r="O90" s="151" t="s">
        <v>1090</v>
      </c>
    </row>
    <row r="91" spans="1:15" ht="12.75">
      <c r="A91" s="17" t="s">
        <v>983</v>
      </c>
      <c r="B91" s="14"/>
      <c r="C91" s="2">
        <v>9029.85471750645</v>
      </c>
      <c r="D91" s="14"/>
      <c r="E91" s="42"/>
      <c r="F91" s="42">
        <v>2560</v>
      </c>
      <c r="G91" s="15">
        <f t="shared" si="10"/>
        <v>11589.85471750645</v>
      </c>
      <c r="I91" s="95"/>
      <c r="J91" s="95">
        <v>40455</v>
      </c>
      <c r="K91" s="82">
        <f t="shared" si="9"/>
        <v>11589.85471750645</v>
      </c>
      <c r="L91" s="56">
        <f t="shared" si="11"/>
        <v>0</v>
      </c>
      <c r="M91" s="56">
        <f t="shared" si="12"/>
        <v>0</v>
      </c>
      <c r="N91" s="56">
        <f t="shared" si="13"/>
        <v>2560</v>
      </c>
      <c r="O91" s="45"/>
    </row>
    <row r="92" spans="1:15" ht="12.75">
      <c r="A92" s="17" t="s">
        <v>984</v>
      </c>
      <c r="B92" s="14"/>
      <c r="C92" s="2">
        <v>12937.810557989636</v>
      </c>
      <c r="D92" s="14">
        <v>12000</v>
      </c>
      <c r="E92" s="42">
        <v>6500</v>
      </c>
      <c r="F92" s="42">
        <v>10526</v>
      </c>
      <c r="G92" s="15">
        <f t="shared" si="10"/>
        <v>41963.81055798964</v>
      </c>
      <c r="I92" s="95"/>
      <c r="J92" s="95">
        <v>40441</v>
      </c>
      <c r="K92" s="82">
        <f t="shared" si="9"/>
        <v>41963.81055798964</v>
      </c>
      <c r="L92" s="56">
        <f t="shared" si="11"/>
        <v>12000</v>
      </c>
      <c r="M92" s="56">
        <f t="shared" si="12"/>
        <v>6500</v>
      </c>
      <c r="N92" s="56">
        <f t="shared" si="13"/>
        <v>10526</v>
      </c>
      <c r="O92" s="127"/>
    </row>
    <row r="93" spans="1:15" ht="12.75">
      <c r="A93" s="17" t="s">
        <v>1047</v>
      </c>
      <c r="B93" s="14"/>
      <c r="C93" s="2">
        <v>32337.747682444307</v>
      </c>
      <c r="D93" s="14">
        <v>24000</v>
      </c>
      <c r="E93" s="42">
        <v>9000</v>
      </c>
      <c r="F93" s="42"/>
      <c r="G93" s="15">
        <f t="shared" si="10"/>
        <v>65337.74768244431</v>
      </c>
      <c r="I93" s="95"/>
      <c r="J93" s="95">
        <v>40442</v>
      </c>
      <c r="K93" s="82">
        <f t="shared" si="9"/>
        <v>65337.74768244431</v>
      </c>
      <c r="L93" s="56">
        <f t="shared" si="11"/>
        <v>24000</v>
      </c>
      <c r="M93" s="56">
        <f t="shared" si="12"/>
        <v>9000</v>
      </c>
      <c r="N93" s="56">
        <f t="shared" si="13"/>
        <v>0</v>
      </c>
      <c r="O93" s="127"/>
    </row>
    <row r="94" spans="1:15" ht="12.75">
      <c r="A94" s="17" t="s">
        <v>985</v>
      </c>
      <c r="C94" s="2">
        <v>9181.49040244249</v>
      </c>
      <c r="D94" s="14"/>
      <c r="E94" s="42"/>
      <c r="F94" s="42"/>
      <c r="G94" s="15">
        <f t="shared" si="10"/>
        <v>9181.49040244249</v>
      </c>
      <c r="I94" s="95"/>
      <c r="J94" s="95">
        <v>40448</v>
      </c>
      <c r="K94" s="82">
        <f t="shared" si="9"/>
        <v>9181.49040244249</v>
      </c>
      <c r="L94" s="56">
        <f t="shared" si="11"/>
        <v>0</v>
      </c>
      <c r="M94" s="56">
        <f t="shared" si="12"/>
        <v>0</v>
      </c>
      <c r="N94" s="56">
        <f t="shared" si="13"/>
        <v>0</v>
      </c>
      <c r="O94" s="43"/>
    </row>
    <row r="95" spans="1:15" ht="12.75">
      <c r="A95" s="17" t="s">
        <v>986</v>
      </c>
      <c r="B95" s="14"/>
      <c r="C95" s="2">
        <v>10129.964687768223</v>
      </c>
      <c r="D95" s="14">
        <v>9000</v>
      </c>
      <c r="E95" s="42">
        <v>6500</v>
      </c>
      <c r="F95" s="42">
        <v>8179</v>
      </c>
      <c r="G95" s="15">
        <f t="shared" si="10"/>
        <v>33808.964687768224</v>
      </c>
      <c r="I95" s="95"/>
      <c r="J95" s="95">
        <v>40441</v>
      </c>
      <c r="K95" s="82">
        <f t="shared" si="9"/>
        <v>33808.964687768224</v>
      </c>
      <c r="L95" s="56">
        <f t="shared" si="11"/>
        <v>9000</v>
      </c>
      <c r="M95" s="56">
        <f t="shared" si="12"/>
        <v>6500</v>
      </c>
      <c r="N95" s="56">
        <f t="shared" si="13"/>
        <v>8179</v>
      </c>
      <c r="O95" s="45"/>
    </row>
    <row r="96" spans="1:15" ht="12.75">
      <c r="A96" s="17" t="s">
        <v>1063</v>
      </c>
      <c r="B96" s="14"/>
      <c r="C96" s="2">
        <v>9841.206952758033</v>
      </c>
      <c r="D96" s="14"/>
      <c r="E96" s="42">
        <v>6500</v>
      </c>
      <c r="F96" s="42">
        <v>7938</v>
      </c>
      <c r="G96" s="15">
        <f t="shared" si="10"/>
        <v>24279.20695275803</v>
      </c>
      <c r="I96" s="95">
        <v>40036</v>
      </c>
      <c r="J96" s="95">
        <v>40448</v>
      </c>
      <c r="K96" s="82">
        <f t="shared" si="9"/>
        <v>24279.20695275803</v>
      </c>
      <c r="L96" s="56">
        <f t="shared" si="11"/>
        <v>0</v>
      </c>
      <c r="M96" s="56">
        <f t="shared" si="12"/>
        <v>6500</v>
      </c>
      <c r="N96" s="56">
        <f t="shared" si="13"/>
        <v>7938</v>
      </c>
      <c r="O96" s="45"/>
    </row>
    <row r="97" spans="1:15" ht="12.75">
      <c r="A97" s="17" t="s">
        <v>987</v>
      </c>
      <c r="B97" s="14"/>
      <c r="C97" s="2">
        <v>8756.92993141087</v>
      </c>
      <c r="D97" s="14"/>
      <c r="E97" s="42"/>
      <c r="F97" s="42"/>
      <c r="G97" s="15">
        <f t="shared" si="10"/>
        <v>8756.92993141087</v>
      </c>
      <c r="I97" s="95"/>
      <c r="J97" s="95">
        <v>40415</v>
      </c>
      <c r="K97" s="82">
        <f t="shared" si="9"/>
        <v>8756.92993141087</v>
      </c>
      <c r="L97" s="56">
        <f t="shared" si="11"/>
        <v>0</v>
      </c>
      <c r="M97" s="56">
        <f t="shared" si="12"/>
        <v>0</v>
      </c>
      <c r="N97" s="56">
        <f t="shared" si="13"/>
        <v>0</v>
      </c>
      <c r="O97" s="43"/>
    </row>
    <row r="98" spans="1:15" ht="12.75">
      <c r="A98" s="17" t="s">
        <v>988</v>
      </c>
      <c r="C98" s="2">
        <v>9227.005389040294</v>
      </c>
      <c r="D98" s="14"/>
      <c r="E98" s="42"/>
      <c r="F98" s="42"/>
      <c r="G98" s="15">
        <f t="shared" si="10"/>
        <v>9227.005389040294</v>
      </c>
      <c r="I98" s="95"/>
      <c r="J98" s="95">
        <v>40441</v>
      </c>
      <c r="K98" s="82">
        <f t="shared" si="9"/>
        <v>9227.005389040294</v>
      </c>
      <c r="L98" s="56">
        <f t="shared" si="11"/>
        <v>0</v>
      </c>
      <c r="M98" s="56">
        <f t="shared" si="12"/>
        <v>0</v>
      </c>
      <c r="N98" s="56">
        <f t="shared" si="13"/>
        <v>0</v>
      </c>
      <c r="O98" s="45"/>
    </row>
    <row r="99" spans="1:15" ht="12.75">
      <c r="A99" s="17" t="s">
        <v>989</v>
      </c>
      <c r="B99" s="14"/>
      <c r="C99" s="2">
        <v>9247.53190523402</v>
      </c>
      <c r="D99" s="14"/>
      <c r="E99" s="42">
        <v>4416</v>
      </c>
      <c r="F99" s="42">
        <v>3200</v>
      </c>
      <c r="G99" s="15">
        <f t="shared" si="10"/>
        <v>16863.53190523402</v>
      </c>
      <c r="I99" s="95">
        <v>40016</v>
      </c>
      <c r="J99" s="95">
        <v>40445</v>
      </c>
      <c r="K99" s="82">
        <f t="shared" si="9"/>
        <v>16863.53190523402</v>
      </c>
      <c r="L99" s="56">
        <f t="shared" si="11"/>
        <v>0</v>
      </c>
      <c r="M99" s="56">
        <f t="shared" si="12"/>
        <v>4416</v>
      </c>
      <c r="N99" s="56">
        <f t="shared" si="13"/>
        <v>3200</v>
      </c>
      <c r="O99" s="45"/>
    </row>
    <row r="100" spans="1:15" ht="12.75">
      <c r="A100" s="17" t="s">
        <v>990</v>
      </c>
      <c r="C100" s="2">
        <v>9327.0639288921</v>
      </c>
      <c r="D100" s="14"/>
      <c r="E100" s="42"/>
      <c r="F100" s="42"/>
      <c r="G100" s="15">
        <f t="shared" si="10"/>
        <v>9327.0639288921</v>
      </c>
      <c r="I100" s="95"/>
      <c r="J100" s="95">
        <v>40415</v>
      </c>
      <c r="K100" s="82">
        <f aca="true" t="shared" si="14" ref="K100:K120">IF(J100&lt;&gt;"",G100,"")</f>
        <v>9327.0639288921</v>
      </c>
      <c r="L100" s="56">
        <f t="shared" si="11"/>
        <v>0</v>
      </c>
      <c r="M100" s="56">
        <f t="shared" si="12"/>
        <v>0</v>
      </c>
      <c r="N100" s="56">
        <f t="shared" si="13"/>
        <v>0</v>
      </c>
      <c r="O100" s="45"/>
    </row>
    <row r="101" spans="1:15" ht="12.75">
      <c r="A101" s="17" t="s">
        <v>991</v>
      </c>
      <c r="B101" s="14"/>
      <c r="C101" s="2">
        <v>11526.329534655188</v>
      </c>
      <c r="D101" s="14">
        <v>9000</v>
      </c>
      <c r="E101" s="42"/>
      <c r="F101" s="42">
        <v>9346</v>
      </c>
      <c r="G101" s="15">
        <f t="shared" si="10"/>
        <v>29872.32953465519</v>
      </c>
      <c r="I101" s="95"/>
      <c r="J101" s="95">
        <v>40441</v>
      </c>
      <c r="K101" s="82">
        <f t="shared" si="14"/>
        <v>29872.32953465519</v>
      </c>
      <c r="L101" s="56">
        <f t="shared" si="11"/>
        <v>9000</v>
      </c>
      <c r="M101" s="56">
        <f t="shared" si="12"/>
        <v>0</v>
      </c>
      <c r="N101" s="56">
        <f t="shared" si="13"/>
        <v>9346</v>
      </c>
      <c r="O101" s="45"/>
    </row>
    <row r="102" spans="1:15" ht="12.75">
      <c r="A102" s="17" t="s">
        <v>1059</v>
      </c>
      <c r="C102" s="2">
        <v>9228.681205718958</v>
      </c>
      <c r="D102" s="14"/>
      <c r="E102" s="42">
        <v>6500</v>
      </c>
      <c r="F102" s="42">
        <v>7427</v>
      </c>
      <c r="G102" s="15">
        <f t="shared" si="10"/>
        <v>23155.68120571896</v>
      </c>
      <c r="I102" s="95">
        <v>40016</v>
      </c>
      <c r="J102" s="95">
        <v>40441</v>
      </c>
      <c r="K102" s="82">
        <f t="shared" si="14"/>
        <v>23155.68120571896</v>
      </c>
      <c r="L102" s="56">
        <f t="shared" si="11"/>
        <v>0</v>
      </c>
      <c r="M102" s="56">
        <f t="shared" si="12"/>
        <v>6500</v>
      </c>
      <c r="N102" s="56">
        <f t="shared" si="13"/>
        <v>7427</v>
      </c>
      <c r="O102" s="45"/>
    </row>
    <row r="103" spans="1:15" ht="12.75">
      <c r="A103" s="17" t="s">
        <v>992</v>
      </c>
      <c r="B103" s="14"/>
      <c r="C103" s="2">
        <v>10009.421099764008</v>
      </c>
      <c r="D103" s="14"/>
      <c r="E103" s="42"/>
      <c r="F103" s="42"/>
      <c r="G103" s="15">
        <f t="shared" si="10"/>
        <v>10009.421099764008</v>
      </c>
      <c r="I103" s="95"/>
      <c r="J103" s="95">
        <v>40415</v>
      </c>
      <c r="K103" s="82">
        <f t="shared" si="14"/>
        <v>10009.421099764008</v>
      </c>
      <c r="L103" s="56">
        <f t="shared" si="11"/>
        <v>0</v>
      </c>
      <c r="M103" s="56">
        <f t="shared" si="12"/>
        <v>0</v>
      </c>
      <c r="N103" s="56">
        <f t="shared" si="13"/>
        <v>0</v>
      </c>
      <c r="O103" s="45"/>
    </row>
    <row r="104" spans="1:15" ht="12.75">
      <c r="A104" s="17" t="s">
        <v>993</v>
      </c>
      <c r="B104" s="14"/>
      <c r="C104" s="2">
        <v>8695.380543869458</v>
      </c>
      <c r="D104" s="14">
        <v>3333</v>
      </c>
      <c r="E104" s="42">
        <v>6500</v>
      </c>
      <c r="F104" s="146">
        <v>6981</v>
      </c>
      <c r="G104" s="15">
        <f t="shared" si="10"/>
        <v>25509.380543869458</v>
      </c>
      <c r="I104" s="95"/>
      <c r="J104" s="95">
        <v>40415</v>
      </c>
      <c r="K104" s="82">
        <f t="shared" si="14"/>
        <v>25509.380543869458</v>
      </c>
      <c r="L104" s="56">
        <f t="shared" si="11"/>
        <v>3333</v>
      </c>
      <c r="M104" s="56">
        <f t="shared" si="12"/>
        <v>6500</v>
      </c>
      <c r="N104" s="56">
        <f t="shared" si="13"/>
        <v>6981</v>
      </c>
      <c r="O104" s="43"/>
    </row>
    <row r="105" spans="1:15" ht="12.75">
      <c r="A105" s="17" t="s">
        <v>994</v>
      </c>
      <c r="C105" s="2">
        <v>9076.221501569085</v>
      </c>
      <c r="D105" s="14"/>
      <c r="E105" s="42"/>
      <c r="F105" s="42"/>
      <c r="G105" s="15">
        <f t="shared" si="10"/>
        <v>9076.221501569085</v>
      </c>
      <c r="I105" s="95">
        <v>40036</v>
      </c>
      <c r="J105" s="95">
        <v>40448</v>
      </c>
      <c r="K105" s="82">
        <f t="shared" si="14"/>
        <v>9076.221501569085</v>
      </c>
      <c r="L105" s="56">
        <f t="shared" si="11"/>
        <v>0</v>
      </c>
      <c r="M105" s="56">
        <f t="shared" si="12"/>
        <v>0</v>
      </c>
      <c r="N105" s="56">
        <f t="shared" si="13"/>
        <v>0</v>
      </c>
      <c r="O105" s="45"/>
    </row>
    <row r="106" spans="1:15" ht="12.75">
      <c r="A106" s="17" t="s">
        <v>995</v>
      </c>
      <c r="C106" s="2">
        <v>8932.976457501967</v>
      </c>
      <c r="D106" s="14"/>
      <c r="E106" s="42"/>
      <c r="F106" s="42"/>
      <c r="G106" s="15">
        <f t="shared" si="10"/>
        <v>8932.976457501967</v>
      </c>
      <c r="I106" s="95"/>
      <c r="J106" s="95">
        <v>40437</v>
      </c>
      <c r="K106" s="82">
        <f t="shared" si="14"/>
        <v>8932.976457501967</v>
      </c>
      <c r="L106" s="56">
        <f t="shared" si="11"/>
        <v>0</v>
      </c>
      <c r="M106" s="56">
        <f t="shared" si="12"/>
        <v>0</v>
      </c>
      <c r="N106" s="56">
        <f t="shared" si="13"/>
        <v>0</v>
      </c>
      <c r="O106" s="45"/>
    </row>
    <row r="107" spans="1:15" ht="12.75">
      <c r="A107" s="17" t="s">
        <v>996</v>
      </c>
      <c r="B107" s="14"/>
      <c r="C107" s="2">
        <v>11580.732071125462</v>
      </c>
      <c r="D107" s="14"/>
      <c r="E107" s="42">
        <v>6500</v>
      </c>
      <c r="F107" s="42">
        <v>5635</v>
      </c>
      <c r="G107" s="15">
        <f t="shared" si="10"/>
        <v>23715.73207112546</v>
      </c>
      <c r="I107" s="95"/>
      <c r="J107" s="95">
        <v>40415</v>
      </c>
      <c r="K107" s="82">
        <f t="shared" si="14"/>
        <v>23715.73207112546</v>
      </c>
      <c r="L107" s="56">
        <f t="shared" si="11"/>
        <v>0</v>
      </c>
      <c r="M107" s="56">
        <f t="shared" si="12"/>
        <v>6500</v>
      </c>
      <c r="N107" s="56">
        <f t="shared" si="13"/>
        <v>5635</v>
      </c>
      <c r="O107" s="127"/>
    </row>
    <row r="108" spans="1:15" ht="12.75">
      <c r="A108" s="17" t="s">
        <v>997</v>
      </c>
      <c r="B108" s="14"/>
      <c r="C108" s="2">
        <v>9564.78153000297</v>
      </c>
      <c r="D108" s="14"/>
      <c r="E108" s="42"/>
      <c r="F108" s="42"/>
      <c r="G108" s="15">
        <f t="shared" si="10"/>
        <v>9564.78153000297</v>
      </c>
      <c r="I108" s="95"/>
      <c r="J108" s="95">
        <v>40442</v>
      </c>
      <c r="K108" s="82">
        <f t="shared" si="14"/>
        <v>9564.78153000297</v>
      </c>
      <c r="L108" s="56">
        <f t="shared" si="11"/>
        <v>0</v>
      </c>
      <c r="M108" s="56">
        <f t="shared" si="12"/>
        <v>0</v>
      </c>
      <c r="N108" s="56">
        <f t="shared" si="13"/>
        <v>0</v>
      </c>
      <c r="O108" s="45"/>
    </row>
    <row r="109" spans="1:15" ht="12.75">
      <c r="A109" s="17" t="s">
        <v>998</v>
      </c>
      <c r="C109" s="2">
        <v>8913.711539863627</v>
      </c>
      <c r="D109" s="14"/>
      <c r="E109" s="42"/>
      <c r="F109" s="42">
        <v>4298.038693854092</v>
      </c>
      <c r="G109" s="15">
        <f t="shared" si="10"/>
        <v>13211.75023371772</v>
      </c>
      <c r="I109" s="95">
        <v>40036</v>
      </c>
      <c r="J109" s="95">
        <v>40437</v>
      </c>
      <c r="K109" s="82">
        <f t="shared" si="14"/>
        <v>13211.75023371772</v>
      </c>
      <c r="L109" s="56">
        <f t="shared" si="11"/>
        <v>0</v>
      </c>
      <c r="M109" s="56">
        <f t="shared" si="12"/>
        <v>0</v>
      </c>
      <c r="N109" s="56">
        <f t="shared" si="13"/>
        <v>4298.038693854092</v>
      </c>
      <c r="O109" s="45"/>
    </row>
    <row r="110" spans="1:15" ht="12.75">
      <c r="A110" s="17" t="s">
        <v>999</v>
      </c>
      <c r="B110" s="14"/>
      <c r="C110" s="2">
        <v>23553.533751104555</v>
      </c>
      <c r="D110" s="14"/>
      <c r="E110" s="42">
        <v>6500</v>
      </c>
      <c r="F110" s="42"/>
      <c r="G110" s="15">
        <f t="shared" si="10"/>
        <v>30053.533751104555</v>
      </c>
      <c r="I110" s="95"/>
      <c r="J110" s="95">
        <v>40485</v>
      </c>
      <c r="K110" s="82">
        <f t="shared" si="14"/>
        <v>30053.533751104555</v>
      </c>
      <c r="L110" s="56">
        <f t="shared" si="11"/>
        <v>0</v>
      </c>
      <c r="M110" s="56">
        <f t="shared" si="12"/>
        <v>6500</v>
      </c>
      <c r="N110" s="56">
        <f t="shared" si="13"/>
        <v>0</v>
      </c>
      <c r="O110" s="45"/>
    </row>
    <row r="111" spans="1:15" ht="12.75">
      <c r="A111" s="17" t="s">
        <v>1060</v>
      </c>
      <c r="B111" s="14">
        <v>131360</v>
      </c>
      <c r="C111" s="2">
        <v>139802.98840745044</v>
      </c>
      <c r="D111" s="14"/>
      <c r="E111" s="42"/>
      <c r="F111" s="42"/>
      <c r="G111" s="15">
        <f t="shared" si="10"/>
        <v>139802.98840745044</v>
      </c>
      <c r="I111" s="95">
        <v>40016</v>
      </c>
      <c r="J111" s="95">
        <v>40455</v>
      </c>
      <c r="K111" s="82">
        <f t="shared" si="14"/>
        <v>139802.98840745044</v>
      </c>
      <c r="L111" s="56">
        <f t="shared" si="11"/>
        <v>0</v>
      </c>
      <c r="M111" s="56">
        <f t="shared" si="12"/>
        <v>0</v>
      </c>
      <c r="N111" s="56">
        <f t="shared" si="13"/>
        <v>0</v>
      </c>
      <c r="O111" s="45"/>
    </row>
    <row r="112" spans="1:15" ht="12.75">
      <c r="A112" s="17" t="s">
        <v>1000</v>
      </c>
      <c r="B112" s="14"/>
      <c r="C112" s="2">
        <v>8497.324953453615</v>
      </c>
      <c r="D112" s="14"/>
      <c r="E112" s="42"/>
      <c r="F112" s="42"/>
      <c r="G112" s="15">
        <f t="shared" si="10"/>
        <v>8497.324953453615</v>
      </c>
      <c r="I112" s="95"/>
      <c r="J112" s="95">
        <v>40417</v>
      </c>
      <c r="K112" s="82">
        <f t="shared" si="14"/>
        <v>8497.324953453615</v>
      </c>
      <c r="L112" s="56">
        <f t="shared" si="11"/>
        <v>0</v>
      </c>
      <c r="M112" s="56">
        <f t="shared" si="12"/>
        <v>0</v>
      </c>
      <c r="N112" s="56">
        <f t="shared" si="13"/>
        <v>0</v>
      </c>
      <c r="O112" s="45"/>
    </row>
    <row r="113" spans="1:15" ht="12.75">
      <c r="A113" s="17" t="s">
        <v>1001</v>
      </c>
      <c r="B113" s="14"/>
      <c r="C113" s="2">
        <v>13742.444659348424</v>
      </c>
      <c r="D113" s="14">
        <v>22333</v>
      </c>
      <c r="E113" s="42"/>
      <c r="F113" s="42">
        <v>10078</v>
      </c>
      <c r="G113" s="15">
        <f t="shared" si="10"/>
        <v>46153.444659348424</v>
      </c>
      <c r="I113" s="95"/>
      <c r="J113" s="95">
        <v>40455</v>
      </c>
      <c r="K113" s="82">
        <f t="shared" si="14"/>
        <v>46153.444659348424</v>
      </c>
      <c r="L113" s="56">
        <f t="shared" si="11"/>
        <v>22333</v>
      </c>
      <c r="M113" s="56">
        <f t="shared" si="12"/>
        <v>0</v>
      </c>
      <c r="N113" s="56">
        <f t="shared" si="13"/>
        <v>10078</v>
      </c>
      <c r="O113" s="43"/>
    </row>
    <row r="114" spans="1:15" ht="12.75">
      <c r="A114" s="17" t="s">
        <v>1002</v>
      </c>
      <c r="B114" s="14"/>
      <c r="C114" s="2">
        <v>12584.86435836233</v>
      </c>
      <c r="D114" s="14">
        <v>10000</v>
      </c>
      <c r="E114" s="42">
        <v>9000</v>
      </c>
      <c r="F114" s="147">
        <v>10231</v>
      </c>
      <c r="G114" s="15">
        <f t="shared" si="10"/>
        <v>41815.864358362334</v>
      </c>
      <c r="I114" s="95"/>
      <c r="J114" s="95">
        <v>40415</v>
      </c>
      <c r="K114" s="82">
        <f t="shared" si="14"/>
        <v>41815.864358362334</v>
      </c>
      <c r="L114" s="56">
        <f t="shared" si="11"/>
        <v>10000</v>
      </c>
      <c r="M114" s="56">
        <f t="shared" si="12"/>
        <v>9000</v>
      </c>
      <c r="N114" s="56">
        <f t="shared" si="13"/>
        <v>10231</v>
      </c>
      <c r="O114" s="45"/>
    </row>
    <row r="115" spans="1:15" ht="12.75">
      <c r="A115" s="17" t="s">
        <v>1003</v>
      </c>
      <c r="B115" s="14"/>
      <c r="C115" s="2">
        <v>8775.131811218514</v>
      </c>
      <c r="D115" s="14"/>
      <c r="E115" s="42"/>
      <c r="F115" s="42"/>
      <c r="G115" s="15">
        <f t="shared" si="10"/>
        <v>8775.131811218514</v>
      </c>
      <c r="I115" s="95"/>
      <c r="J115" s="95"/>
      <c r="K115" s="82">
        <f t="shared" si="14"/>
      </c>
      <c r="L115" s="56">
        <f t="shared" si="11"/>
      </c>
      <c r="M115" s="56">
        <f t="shared" si="12"/>
      </c>
      <c r="N115" s="56">
        <f t="shared" si="13"/>
      </c>
      <c r="O115" s="45" t="s">
        <v>1075</v>
      </c>
    </row>
    <row r="116" spans="1:15" ht="12.75">
      <c r="A116" s="17" t="s">
        <v>1004</v>
      </c>
      <c r="B116" s="14"/>
      <c r="C116" s="2">
        <v>8461.979909793092</v>
      </c>
      <c r="D116" s="14"/>
      <c r="E116" s="42">
        <v>6500</v>
      </c>
      <c r="F116" s="42"/>
      <c r="G116" s="15">
        <f t="shared" si="10"/>
        <v>14961.979909793092</v>
      </c>
      <c r="I116" s="95"/>
      <c r="J116" s="95">
        <v>40441</v>
      </c>
      <c r="K116" s="82">
        <f t="shared" si="14"/>
        <v>14961.979909793092</v>
      </c>
      <c r="L116" s="56">
        <f t="shared" si="11"/>
        <v>0</v>
      </c>
      <c r="M116" s="56">
        <f t="shared" si="12"/>
        <v>6500</v>
      </c>
      <c r="N116" s="56">
        <f t="shared" si="13"/>
        <v>0</v>
      </c>
      <c r="O116" s="45"/>
    </row>
    <row r="117" spans="1:15" ht="12.75">
      <c r="A117" s="17" t="s">
        <v>1005</v>
      </c>
      <c r="B117" s="14"/>
      <c r="C117" s="2">
        <v>9628.606800921134</v>
      </c>
      <c r="D117" s="14"/>
      <c r="E117" s="42"/>
      <c r="F117" s="42"/>
      <c r="G117" s="15">
        <f t="shared" si="10"/>
        <v>9628.606800921134</v>
      </c>
      <c r="I117" s="95"/>
      <c r="J117" s="95"/>
      <c r="K117" s="82">
        <f t="shared" si="14"/>
      </c>
      <c r="L117" s="56">
        <f t="shared" si="11"/>
      </c>
      <c r="M117" s="56">
        <f t="shared" si="12"/>
      </c>
      <c r="N117" s="56">
        <f t="shared" si="13"/>
      </c>
      <c r="O117" s="45" t="s">
        <v>1075</v>
      </c>
    </row>
    <row r="118" spans="1:15" ht="12.75">
      <c r="A118" s="17" t="s">
        <v>1006</v>
      </c>
      <c r="B118" s="14"/>
      <c r="C118" s="2">
        <v>10874.82398015314</v>
      </c>
      <c r="D118" s="14">
        <v>1000</v>
      </c>
      <c r="E118" s="42">
        <v>6500</v>
      </c>
      <c r="F118" s="42">
        <v>7041</v>
      </c>
      <c r="G118" s="15">
        <f t="shared" si="10"/>
        <v>25415.823980153138</v>
      </c>
      <c r="I118" s="95">
        <v>40036</v>
      </c>
      <c r="J118" s="95">
        <v>40448</v>
      </c>
      <c r="K118" s="82">
        <f t="shared" si="14"/>
        <v>25415.823980153138</v>
      </c>
      <c r="L118" s="56">
        <f t="shared" si="11"/>
        <v>1000</v>
      </c>
      <c r="M118" s="56">
        <f t="shared" si="12"/>
        <v>6500</v>
      </c>
      <c r="N118" s="56">
        <f t="shared" si="13"/>
        <v>7041</v>
      </c>
      <c r="O118" s="45"/>
    </row>
    <row r="119" spans="1:15" ht="12.75">
      <c r="A119" s="17" t="s">
        <v>1007</v>
      </c>
      <c r="B119" s="14"/>
      <c r="C119" s="2">
        <v>8971.754161960389</v>
      </c>
      <c r="D119" s="14"/>
      <c r="E119" s="42"/>
      <c r="F119" s="42"/>
      <c r="G119" s="15">
        <f t="shared" si="10"/>
        <v>8971.754161960389</v>
      </c>
      <c r="I119" s="95"/>
      <c r="J119" s="95">
        <v>40448</v>
      </c>
      <c r="K119" s="82">
        <f t="shared" si="14"/>
        <v>8971.754161960389</v>
      </c>
      <c r="L119" s="56">
        <f t="shared" si="11"/>
        <v>0</v>
      </c>
      <c r="M119" s="56">
        <f t="shared" si="12"/>
        <v>0</v>
      </c>
      <c r="N119" s="56">
        <f t="shared" si="13"/>
        <v>0</v>
      </c>
      <c r="O119" s="45"/>
    </row>
    <row r="120" spans="1:15" ht="12.75">
      <c r="A120" s="17" t="s">
        <v>1008</v>
      </c>
      <c r="B120" s="14"/>
      <c r="C120" s="2">
        <v>16181.114764203343</v>
      </c>
      <c r="D120" s="14"/>
      <c r="E120" s="42"/>
      <c r="F120" s="42">
        <v>13235</v>
      </c>
      <c r="G120" s="15">
        <f t="shared" si="10"/>
        <v>29416.114764203343</v>
      </c>
      <c r="I120" s="95"/>
      <c r="J120" s="95">
        <v>40417</v>
      </c>
      <c r="K120" s="82">
        <f t="shared" si="14"/>
        <v>29416.114764203343</v>
      </c>
      <c r="L120" s="56">
        <f t="shared" si="11"/>
        <v>0</v>
      </c>
      <c r="M120" s="56">
        <f t="shared" si="12"/>
        <v>0</v>
      </c>
      <c r="N120" s="56">
        <f t="shared" si="13"/>
        <v>13235</v>
      </c>
      <c r="O120" s="45"/>
    </row>
    <row r="121" spans="1:15" ht="12.75">
      <c r="A121" s="17" t="s">
        <v>1009</v>
      </c>
      <c r="B121" s="14"/>
      <c r="C121" s="2">
        <v>9928.25936767605</v>
      </c>
      <c r="D121" s="14">
        <v>6000</v>
      </c>
      <c r="E121" s="42">
        <v>9000</v>
      </c>
      <c r="F121" s="42"/>
      <c r="G121" s="15">
        <f t="shared" si="10"/>
        <v>24928.25936767605</v>
      </c>
      <c r="I121" s="95"/>
      <c r="J121" s="95">
        <v>40437</v>
      </c>
      <c r="K121" s="82">
        <f aca="true" t="shared" si="15" ref="K121:K129">IF(J121&lt;&gt;"",G121,"")</f>
        <v>24928.25936767605</v>
      </c>
      <c r="L121" s="56">
        <f t="shared" si="11"/>
        <v>6000</v>
      </c>
      <c r="M121" s="56">
        <f t="shared" si="12"/>
        <v>9000</v>
      </c>
      <c r="N121" s="56">
        <f t="shared" si="13"/>
        <v>0</v>
      </c>
      <c r="O121" s="45"/>
    </row>
    <row r="122" spans="1:15" ht="12.75">
      <c r="A122" s="17" t="s">
        <v>1010</v>
      </c>
      <c r="C122" s="2">
        <v>11458.46801626876</v>
      </c>
      <c r="D122" s="14"/>
      <c r="E122" s="42">
        <v>6500</v>
      </c>
      <c r="F122" s="42"/>
      <c r="G122" s="15">
        <f t="shared" si="10"/>
        <v>17958.46801626876</v>
      </c>
      <c r="I122" s="95"/>
      <c r="J122" s="95">
        <v>40434</v>
      </c>
      <c r="K122" s="82">
        <f t="shared" si="15"/>
        <v>17958.46801626876</v>
      </c>
      <c r="L122" s="56">
        <f t="shared" si="11"/>
        <v>0</v>
      </c>
      <c r="M122" s="56">
        <f t="shared" si="12"/>
        <v>6500</v>
      </c>
      <c r="N122" s="56">
        <f t="shared" si="13"/>
        <v>0</v>
      </c>
      <c r="O122" s="45"/>
    </row>
    <row r="123" spans="1:15" ht="12.75">
      <c r="A123" s="17" t="s">
        <v>1011</v>
      </c>
      <c r="B123" s="14"/>
      <c r="C123" s="2">
        <v>10514.991339371514</v>
      </c>
      <c r="D123" s="14"/>
      <c r="E123" s="42">
        <v>6500</v>
      </c>
      <c r="F123" s="42"/>
      <c r="G123" s="15">
        <f t="shared" si="10"/>
        <v>17014.991339371514</v>
      </c>
      <c r="I123" s="95">
        <v>40016</v>
      </c>
      <c r="J123" s="95">
        <v>40448</v>
      </c>
      <c r="K123" s="82">
        <f t="shared" si="15"/>
        <v>17014.991339371514</v>
      </c>
      <c r="L123" s="56">
        <f t="shared" si="11"/>
        <v>0</v>
      </c>
      <c r="M123" s="56">
        <f t="shared" si="12"/>
        <v>6500</v>
      </c>
      <c r="N123" s="56">
        <f t="shared" si="13"/>
        <v>0</v>
      </c>
      <c r="O123" s="45"/>
    </row>
    <row r="124" spans="1:15" ht="12.75">
      <c r="A124" s="17" t="s">
        <v>1012</v>
      </c>
      <c r="B124" s="14"/>
      <c r="C124" s="2">
        <v>10035.966020880653</v>
      </c>
      <c r="D124" s="14"/>
      <c r="E124" s="42">
        <v>6500</v>
      </c>
      <c r="F124" s="42"/>
      <c r="G124" s="15">
        <f t="shared" si="10"/>
        <v>16535.966020880653</v>
      </c>
      <c r="I124" s="95">
        <v>40016</v>
      </c>
      <c r="J124" s="95">
        <v>40441</v>
      </c>
      <c r="K124" s="82">
        <f t="shared" si="15"/>
        <v>16535.966020880653</v>
      </c>
      <c r="L124" s="56">
        <f t="shared" si="11"/>
        <v>0</v>
      </c>
      <c r="M124" s="56">
        <f t="shared" si="12"/>
        <v>6500</v>
      </c>
      <c r="N124" s="56">
        <f t="shared" si="13"/>
        <v>0</v>
      </c>
      <c r="O124" s="45"/>
    </row>
    <row r="125" spans="1:15" ht="12.75">
      <c r="A125" s="17" t="s">
        <v>1061</v>
      </c>
      <c r="B125" s="14"/>
      <c r="C125" s="2">
        <v>15383.84574877785</v>
      </c>
      <c r="D125" s="14">
        <v>6000</v>
      </c>
      <c r="E125" s="42"/>
      <c r="F125" s="42">
        <v>12569</v>
      </c>
      <c r="G125" s="15">
        <f t="shared" si="10"/>
        <v>33952.84574877785</v>
      </c>
      <c r="I125" s="95"/>
      <c r="J125" s="95">
        <v>40485</v>
      </c>
      <c r="K125" s="82">
        <f t="shared" si="15"/>
        <v>33952.84574877785</v>
      </c>
      <c r="L125" s="56">
        <f t="shared" si="11"/>
        <v>6000</v>
      </c>
      <c r="M125" s="56">
        <f t="shared" si="12"/>
        <v>0</v>
      </c>
      <c r="N125" s="56">
        <f t="shared" si="13"/>
        <v>12569</v>
      </c>
      <c r="O125" s="45"/>
    </row>
    <row r="126" spans="1:15" ht="12.75">
      <c r="A126" s="17" t="s">
        <v>1013</v>
      </c>
      <c r="B126" s="14"/>
      <c r="C126" s="2">
        <v>8811.53772307229</v>
      </c>
      <c r="D126" s="14"/>
      <c r="E126" s="42"/>
      <c r="F126" s="42"/>
      <c r="G126" s="15">
        <f t="shared" si="10"/>
        <v>8811.53772307229</v>
      </c>
      <c r="I126" s="95"/>
      <c r="J126" s="95"/>
      <c r="K126" s="82">
        <f t="shared" si="15"/>
      </c>
      <c r="L126" s="56">
        <f t="shared" si="11"/>
      </c>
      <c r="M126" s="56">
        <f t="shared" si="12"/>
      </c>
      <c r="N126" s="56">
        <f t="shared" si="13"/>
      </c>
      <c r="O126" s="46" t="s">
        <v>1075</v>
      </c>
    </row>
    <row r="127" spans="1:15" ht="12.75">
      <c r="A127" s="17" t="s">
        <v>1014</v>
      </c>
      <c r="C127" s="2">
        <v>9401.978360844561</v>
      </c>
      <c r="D127" s="14"/>
      <c r="E127" s="42">
        <v>6500</v>
      </c>
      <c r="F127" s="42"/>
      <c r="G127" s="15">
        <f t="shared" si="10"/>
        <v>15901.978360844561</v>
      </c>
      <c r="I127" s="95">
        <v>40036</v>
      </c>
      <c r="J127" s="95">
        <v>40417</v>
      </c>
      <c r="K127" s="82">
        <f t="shared" si="15"/>
        <v>15901.978360844561</v>
      </c>
      <c r="L127" s="56">
        <f t="shared" si="11"/>
        <v>0</v>
      </c>
      <c r="M127" s="56">
        <f t="shared" si="12"/>
        <v>6500</v>
      </c>
      <c r="N127" s="56">
        <f t="shared" si="13"/>
        <v>0</v>
      </c>
      <c r="O127" s="45"/>
    </row>
    <row r="128" spans="1:15" ht="12.75">
      <c r="A128" s="17" t="s">
        <v>1015</v>
      </c>
      <c r="B128" s="14"/>
      <c r="C128" s="2">
        <v>8805.402638946112</v>
      </c>
      <c r="D128" s="14">
        <v>5000</v>
      </c>
      <c r="E128" s="42">
        <v>6500</v>
      </c>
      <c r="F128" s="42">
        <v>7073</v>
      </c>
      <c r="G128" s="15">
        <f t="shared" si="10"/>
        <v>27378.402638946114</v>
      </c>
      <c r="I128" s="95"/>
      <c r="J128" s="95">
        <v>40441</v>
      </c>
      <c r="K128" s="82">
        <f t="shared" si="15"/>
        <v>27378.402638946114</v>
      </c>
      <c r="L128" s="56">
        <f t="shared" si="11"/>
        <v>5000</v>
      </c>
      <c r="M128" s="56">
        <f t="shared" si="12"/>
        <v>6500</v>
      </c>
      <c r="N128" s="56">
        <f t="shared" si="13"/>
        <v>7073</v>
      </c>
      <c r="O128" s="45" t="s">
        <v>1085</v>
      </c>
    </row>
    <row r="129" spans="1:15" ht="12.75">
      <c r="A129" s="17"/>
      <c r="B129" s="14"/>
      <c r="D129" s="14"/>
      <c r="E129" s="42"/>
      <c r="F129" s="42"/>
      <c r="G129" s="15"/>
      <c r="I129" s="95"/>
      <c r="J129" s="95"/>
      <c r="K129" s="82">
        <f t="shared" si="15"/>
      </c>
      <c r="L129" s="56">
        <f t="shared" si="11"/>
      </c>
      <c r="M129" s="56">
        <f t="shared" si="12"/>
      </c>
      <c r="N129" s="56">
        <f t="shared" si="13"/>
      </c>
      <c r="O129" s="43"/>
    </row>
    <row r="130" spans="1:15" ht="12.75">
      <c r="A130" s="17"/>
      <c r="D130" s="14"/>
      <c r="E130" s="42"/>
      <c r="F130" s="42"/>
      <c r="G130" s="15"/>
      <c r="I130" s="95"/>
      <c r="J130" s="95"/>
      <c r="K130" s="82">
        <f aca="true" t="shared" si="16" ref="K130:K150">IF(J130&lt;&gt;"",G130,"")</f>
      </c>
      <c r="L130" s="56">
        <f t="shared" si="11"/>
      </c>
      <c r="M130" s="56">
        <f t="shared" si="12"/>
      </c>
      <c r="N130" s="56">
        <f t="shared" si="13"/>
      </c>
      <c r="O130" s="148" t="s">
        <v>1077</v>
      </c>
    </row>
    <row r="131" spans="1:15" ht="12.75">
      <c r="A131" s="17"/>
      <c r="D131" s="14"/>
      <c r="E131" s="42"/>
      <c r="F131" s="42"/>
      <c r="G131" s="15"/>
      <c r="I131" s="95"/>
      <c r="J131" s="95"/>
      <c r="K131" s="82">
        <f t="shared" si="16"/>
      </c>
      <c r="L131" s="56">
        <f t="shared" si="11"/>
      </c>
      <c r="M131" s="56">
        <f t="shared" si="12"/>
      </c>
      <c r="N131" s="56">
        <f t="shared" si="13"/>
      </c>
      <c r="O131" s="148" t="s">
        <v>1089</v>
      </c>
    </row>
    <row r="132" spans="1:15" ht="12.75">
      <c r="A132" s="17"/>
      <c r="D132" s="14"/>
      <c r="E132" s="42"/>
      <c r="F132" s="42"/>
      <c r="G132" s="15"/>
      <c r="I132" s="95"/>
      <c r="J132" s="95"/>
      <c r="K132" s="82">
        <f t="shared" si="16"/>
      </c>
      <c r="L132" s="56">
        <f t="shared" si="11"/>
      </c>
      <c r="M132" s="56">
        <f t="shared" si="12"/>
      </c>
      <c r="N132" s="56">
        <f t="shared" si="13"/>
      </c>
      <c r="O132" s="45"/>
    </row>
    <row r="133" spans="1:15" ht="12.75">
      <c r="A133" s="17" t="s">
        <v>1042</v>
      </c>
      <c r="C133" s="2">
        <v>8000</v>
      </c>
      <c r="D133" s="14"/>
      <c r="E133" s="42"/>
      <c r="F133" s="42"/>
      <c r="G133" s="15">
        <f aca="true" t="shared" si="17" ref="G133:G152">SUM(C133:F133)</f>
        <v>8000</v>
      </c>
      <c r="I133" s="95"/>
      <c r="J133" s="95"/>
      <c r="K133" s="82">
        <f t="shared" si="16"/>
      </c>
      <c r="L133" s="56">
        <f t="shared" si="11"/>
      </c>
      <c r="M133" s="56">
        <f t="shared" si="12"/>
      </c>
      <c r="N133" s="56">
        <f t="shared" si="13"/>
      </c>
      <c r="O133" s="45" t="s">
        <v>1079</v>
      </c>
    </row>
    <row r="134" spans="1:15" ht="12.75">
      <c r="A134" s="17" t="s">
        <v>1016</v>
      </c>
      <c r="C134" s="2">
        <v>8000</v>
      </c>
      <c r="D134" s="14"/>
      <c r="E134" s="42"/>
      <c r="F134" s="42"/>
      <c r="G134" s="15">
        <f t="shared" si="17"/>
        <v>8000</v>
      </c>
      <c r="I134" s="95"/>
      <c r="J134" s="95"/>
      <c r="K134" s="82">
        <f t="shared" si="16"/>
      </c>
      <c r="L134" s="56">
        <f t="shared" si="11"/>
      </c>
      <c r="M134" s="56">
        <f t="shared" si="12"/>
      </c>
      <c r="N134" s="56">
        <f t="shared" si="13"/>
      </c>
      <c r="O134" s="45"/>
    </row>
    <row r="135" spans="1:15" ht="12.75">
      <c r="A135" s="17" t="s">
        <v>1062</v>
      </c>
      <c r="C135" s="2">
        <v>8000</v>
      </c>
      <c r="D135" s="14"/>
      <c r="E135" s="42"/>
      <c r="F135" s="42"/>
      <c r="G135" s="15">
        <f t="shared" si="17"/>
        <v>8000</v>
      </c>
      <c r="I135" s="95">
        <v>40035</v>
      </c>
      <c r="J135" s="95"/>
      <c r="K135" s="82">
        <f t="shared" si="16"/>
      </c>
      <c r="L135" s="56">
        <f t="shared" si="11"/>
      </c>
      <c r="M135" s="56">
        <f t="shared" si="12"/>
      </c>
      <c r="N135" s="56">
        <f t="shared" si="13"/>
      </c>
      <c r="O135" s="128"/>
    </row>
    <row r="136" spans="1:15" ht="12.75">
      <c r="A136" s="17" t="s">
        <v>1043</v>
      </c>
      <c r="C136" s="2">
        <v>8000</v>
      </c>
      <c r="D136" s="14"/>
      <c r="E136" s="42"/>
      <c r="F136" s="42"/>
      <c r="G136" s="15">
        <f t="shared" si="17"/>
        <v>8000</v>
      </c>
      <c r="I136" s="95"/>
      <c r="J136" s="95"/>
      <c r="K136" s="82">
        <f t="shared" si="16"/>
      </c>
      <c r="L136" s="56">
        <f t="shared" si="11"/>
      </c>
      <c r="M136" s="56">
        <f t="shared" si="12"/>
      </c>
      <c r="N136" s="56">
        <f t="shared" si="13"/>
      </c>
      <c r="O136" s="45" t="s">
        <v>1079</v>
      </c>
    </row>
    <row r="137" spans="1:15" ht="12.75">
      <c r="A137" s="17" t="s">
        <v>1044</v>
      </c>
      <c r="C137" s="2">
        <v>8000</v>
      </c>
      <c r="D137" s="14"/>
      <c r="E137" s="42"/>
      <c r="F137" s="42"/>
      <c r="G137" s="15">
        <f t="shared" si="17"/>
        <v>8000</v>
      </c>
      <c r="I137" s="95"/>
      <c r="J137" s="95"/>
      <c r="K137" s="82">
        <f t="shared" si="16"/>
      </c>
      <c r="L137" s="56">
        <f t="shared" si="11"/>
      </c>
      <c r="M137" s="56">
        <f t="shared" si="12"/>
      </c>
      <c r="N137" s="56">
        <f t="shared" si="13"/>
      </c>
      <c r="O137" s="45" t="s">
        <v>1079</v>
      </c>
    </row>
    <row r="138" spans="1:15" ht="12.75">
      <c r="A138" s="17" t="s">
        <v>1045</v>
      </c>
      <c r="C138" s="2">
        <v>8000</v>
      </c>
      <c r="D138" s="14"/>
      <c r="E138" s="42">
        <v>19000</v>
      </c>
      <c r="F138" s="42">
        <v>5760</v>
      </c>
      <c r="G138" s="15">
        <f t="shared" si="17"/>
        <v>32760</v>
      </c>
      <c r="I138" s="95"/>
      <c r="J138" s="95">
        <v>40457</v>
      </c>
      <c r="K138" s="82">
        <f t="shared" si="16"/>
        <v>32760</v>
      </c>
      <c r="L138" s="56">
        <f t="shared" si="11"/>
        <v>0</v>
      </c>
      <c r="M138" s="56">
        <f t="shared" si="12"/>
        <v>19000</v>
      </c>
      <c r="N138" s="56">
        <f t="shared" si="13"/>
        <v>5760</v>
      </c>
      <c r="O138" s="129" t="s">
        <v>1094</v>
      </c>
    </row>
    <row r="139" spans="1:15" ht="12.75">
      <c r="A139" s="17" t="s">
        <v>1017</v>
      </c>
      <c r="C139" s="2">
        <v>8000</v>
      </c>
      <c r="D139" s="14"/>
      <c r="E139" s="42"/>
      <c r="F139" s="42"/>
      <c r="G139" s="15">
        <f t="shared" si="17"/>
        <v>8000</v>
      </c>
      <c r="I139" s="95"/>
      <c r="J139" s="95"/>
      <c r="K139" s="82">
        <f t="shared" si="16"/>
      </c>
      <c r="L139" s="56">
        <f t="shared" si="11"/>
      </c>
      <c r="M139" s="56">
        <f t="shared" si="12"/>
      </c>
      <c r="N139" s="56">
        <f t="shared" si="13"/>
      </c>
      <c r="O139" s="45"/>
    </row>
    <row r="140" spans="1:15" ht="12.75">
      <c r="A140" s="17" t="s">
        <v>1018</v>
      </c>
      <c r="C140" s="2">
        <v>8000</v>
      </c>
      <c r="D140" s="14"/>
      <c r="E140" s="42"/>
      <c r="F140" s="42"/>
      <c r="G140" s="15">
        <f t="shared" si="17"/>
        <v>8000</v>
      </c>
      <c r="I140" s="95"/>
      <c r="J140" s="95"/>
      <c r="K140" s="82">
        <f t="shared" si="16"/>
      </c>
      <c r="L140" s="56">
        <f t="shared" si="11"/>
      </c>
      <c r="M140" s="56">
        <f t="shared" si="12"/>
      </c>
      <c r="N140" s="56">
        <f t="shared" si="13"/>
      </c>
      <c r="O140" s="45"/>
    </row>
    <row r="141" spans="1:15" ht="12.75">
      <c r="A141" s="17" t="s">
        <v>1019</v>
      </c>
      <c r="C141" s="2">
        <v>8000</v>
      </c>
      <c r="D141" s="14"/>
      <c r="E141" s="42"/>
      <c r="F141" s="42"/>
      <c r="G141" s="15">
        <f t="shared" si="17"/>
        <v>8000</v>
      </c>
      <c r="I141" s="95"/>
      <c r="J141" s="95"/>
      <c r="K141" s="82">
        <f t="shared" si="16"/>
      </c>
      <c r="L141" s="56">
        <f t="shared" si="11"/>
      </c>
      <c r="M141" s="56">
        <f t="shared" si="12"/>
      </c>
      <c r="N141" s="56">
        <f t="shared" si="13"/>
      </c>
      <c r="O141" s="45"/>
    </row>
    <row r="142" spans="1:15" ht="12.75">
      <c r="A142" s="17" t="s">
        <v>1020</v>
      </c>
      <c r="C142" s="2">
        <v>8000</v>
      </c>
      <c r="D142" s="14"/>
      <c r="E142" s="42"/>
      <c r="F142" s="42"/>
      <c r="G142" s="15">
        <f t="shared" si="17"/>
        <v>8000</v>
      </c>
      <c r="I142" s="95"/>
      <c r="J142" s="95"/>
      <c r="K142" s="82">
        <f t="shared" si="16"/>
      </c>
      <c r="L142" s="56">
        <f aca="true" t="shared" si="18" ref="L142:L152">IF(J142&lt;&gt;"",D142,"")</f>
      </c>
      <c r="M142" s="56">
        <f aca="true" t="shared" si="19" ref="M142:M152">IF(K142&lt;&gt;"",E142,"")</f>
      </c>
      <c r="N142" s="56">
        <f aca="true" t="shared" si="20" ref="N142:N152">IF(L142&lt;&gt;"",F142,"")</f>
      </c>
      <c r="O142" s="45"/>
    </row>
    <row r="143" spans="1:15" ht="12" customHeight="1">
      <c r="A143" s="17" t="s">
        <v>1021</v>
      </c>
      <c r="C143" s="2">
        <v>8000</v>
      </c>
      <c r="D143" s="14"/>
      <c r="E143" s="42"/>
      <c r="F143" s="42"/>
      <c r="G143" s="15">
        <f t="shared" si="17"/>
        <v>8000</v>
      </c>
      <c r="I143" s="95"/>
      <c r="J143" s="95"/>
      <c r="K143" s="82">
        <f t="shared" si="16"/>
      </c>
      <c r="L143" s="56">
        <f t="shared" si="18"/>
      </c>
      <c r="M143" s="56">
        <f t="shared" si="19"/>
      </c>
      <c r="N143" s="56">
        <f t="shared" si="20"/>
      </c>
      <c r="O143" s="45"/>
    </row>
    <row r="144" spans="1:15" ht="12.75">
      <c r="A144" s="17" t="s">
        <v>1022</v>
      </c>
      <c r="C144" s="2">
        <v>8000</v>
      </c>
      <c r="D144" s="14"/>
      <c r="E144" s="42"/>
      <c r="F144" s="42"/>
      <c r="G144" s="15">
        <f t="shared" si="17"/>
        <v>8000</v>
      </c>
      <c r="I144" s="95"/>
      <c r="J144" s="95"/>
      <c r="K144" s="82">
        <f t="shared" si="16"/>
      </c>
      <c r="L144" s="56">
        <f t="shared" si="18"/>
      </c>
      <c r="M144" s="56">
        <f t="shared" si="19"/>
      </c>
      <c r="N144" s="56">
        <f t="shared" si="20"/>
      </c>
      <c r="O144" s="45" t="s">
        <v>1079</v>
      </c>
    </row>
    <row r="145" spans="1:15" ht="12.75">
      <c r="A145" s="17" t="s">
        <v>1023</v>
      </c>
      <c r="C145" s="2">
        <v>8000</v>
      </c>
      <c r="D145" s="14"/>
      <c r="E145" s="42"/>
      <c r="F145" s="42"/>
      <c r="G145" s="15">
        <f t="shared" si="17"/>
        <v>8000</v>
      </c>
      <c r="I145" s="95"/>
      <c r="J145" s="95"/>
      <c r="K145" s="82">
        <f t="shared" si="16"/>
      </c>
      <c r="L145" s="56">
        <f t="shared" si="18"/>
      </c>
      <c r="M145" s="56">
        <f t="shared" si="19"/>
      </c>
      <c r="N145" s="56">
        <f t="shared" si="20"/>
      </c>
      <c r="O145" s="45"/>
    </row>
    <row r="146" spans="1:15" ht="12.75">
      <c r="A146" s="17" t="s">
        <v>1054</v>
      </c>
      <c r="C146" s="2">
        <v>8000</v>
      </c>
      <c r="D146" s="14"/>
      <c r="E146" s="42"/>
      <c r="F146" s="42"/>
      <c r="G146" s="15">
        <f t="shared" si="17"/>
        <v>8000</v>
      </c>
      <c r="I146" s="95"/>
      <c r="J146" s="95">
        <v>40437</v>
      </c>
      <c r="K146" s="82">
        <f t="shared" si="16"/>
        <v>8000</v>
      </c>
      <c r="L146" s="56">
        <f t="shared" si="18"/>
        <v>0</v>
      </c>
      <c r="M146" s="56">
        <f t="shared" si="19"/>
        <v>0</v>
      </c>
      <c r="N146" s="56">
        <f t="shared" si="20"/>
        <v>0</v>
      </c>
      <c r="O146" s="45"/>
    </row>
    <row r="147" spans="1:15" ht="12.75">
      <c r="A147" s="17" t="s">
        <v>1024</v>
      </c>
      <c r="C147" s="2">
        <v>8000</v>
      </c>
      <c r="D147" s="14"/>
      <c r="E147" s="42"/>
      <c r="F147" s="42"/>
      <c r="G147" s="15">
        <f t="shared" si="17"/>
        <v>8000</v>
      </c>
      <c r="I147" s="95">
        <v>40016</v>
      </c>
      <c r="J147" s="95"/>
      <c r="K147" s="82">
        <f t="shared" si="16"/>
      </c>
      <c r="L147" s="56">
        <f t="shared" si="18"/>
      </c>
      <c r="M147" s="56">
        <f t="shared" si="19"/>
      </c>
      <c r="N147" s="56">
        <f t="shared" si="20"/>
      </c>
      <c r="O147" s="45"/>
    </row>
    <row r="148" spans="1:15" ht="12.75">
      <c r="A148" s="17" t="s">
        <v>1025</v>
      </c>
      <c r="C148" s="2">
        <v>8000</v>
      </c>
      <c r="D148" s="14"/>
      <c r="E148" s="42"/>
      <c r="F148" s="42"/>
      <c r="G148" s="15">
        <f t="shared" si="17"/>
        <v>8000</v>
      </c>
      <c r="I148" s="95">
        <v>40016</v>
      </c>
      <c r="J148" s="95"/>
      <c r="K148" s="82">
        <f t="shared" si="16"/>
      </c>
      <c r="L148" s="56">
        <f t="shared" si="18"/>
      </c>
      <c r="M148" s="56">
        <f t="shared" si="19"/>
      </c>
      <c r="N148" s="56">
        <f t="shared" si="20"/>
      </c>
      <c r="O148" s="45"/>
    </row>
    <row r="149" spans="1:15" ht="12.75">
      <c r="A149" s="17" t="s">
        <v>1026</v>
      </c>
      <c r="C149" s="2">
        <v>8000</v>
      </c>
      <c r="D149" s="14"/>
      <c r="E149" s="42"/>
      <c r="F149" s="42"/>
      <c r="G149" s="15">
        <f t="shared" si="17"/>
        <v>8000</v>
      </c>
      <c r="I149" s="95">
        <v>40016</v>
      </c>
      <c r="J149" s="95"/>
      <c r="K149" s="82">
        <f t="shared" si="16"/>
      </c>
      <c r="L149" s="56">
        <f t="shared" si="18"/>
      </c>
      <c r="M149" s="56">
        <f t="shared" si="19"/>
      </c>
      <c r="N149" s="56">
        <f t="shared" si="20"/>
      </c>
      <c r="O149" s="45"/>
    </row>
    <row r="150" spans="1:15" ht="12.75">
      <c r="A150" s="17" t="s">
        <v>1092</v>
      </c>
      <c r="C150" s="2">
        <v>8000</v>
      </c>
      <c r="D150" s="14"/>
      <c r="E150" s="42"/>
      <c r="F150" s="42"/>
      <c r="G150" s="15">
        <f t="shared" si="17"/>
        <v>8000</v>
      </c>
      <c r="I150" s="95"/>
      <c r="J150" s="95">
        <v>40494</v>
      </c>
      <c r="K150" s="82">
        <f t="shared" si="16"/>
        <v>8000</v>
      </c>
      <c r="L150" s="56">
        <f t="shared" si="18"/>
        <v>0</v>
      </c>
      <c r="M150" s="56">
        <f t="shared" si="19"/>
        <v>0</v>
      </c>
      <c r="N150" s="56">
        <f t="shared" si="20"/>
        <v>0</v>
      </c>
      <c r="O150" s="45" t="s">
        <v>1093</v>
      </c>
    </row>
    <row r="151" spans="1:15" ht="12.75">
      <c r="A151" s="17" t="s">
        <v>1048</v>
      </c>
      <c r="C151" s="2">
        <v>8000</v>
      </c>
      <c r="D151" s="14">
        <v>7333</v>
      </c>
      <c r="E151" s="42"/>
      <c r="F151" s="42"/>
      <c r="G151" s="15">
        <f t="shared" si="17"/>
        <v>15333</v>
      </c>
      <c r="I151" s="95"/>
      <c r="J151" s="95">
        <v>40441</v>
      </c>
      <c r="K151" s="82">
        <f>IF(J151&lt;&gt;"",G151,"")</f>
        <v>15333</v>
      </c>
      <c r="L151" s="56">
        <f t="shared" si="18"/>
        <v>7333</v>
      </c>
      <c r="M151" s="56">
        <f t="shared" si="19"/>
        <v>0</v>
      </c>
      <c r="N151" s="56">
        <f t="shared" si="20"/>
        <v>0</v>
      </c>
      <c r="O151" s="45" t="s">
        <v>1084</v>
      </c>
    </row>
    <row r="152" spans="1:15" ht="12.75">
      <c r="A152" s="17" t="s">
        <v>1053</v>
      </c>
      <c r="C152" s="2">
        <v>8000</v>
      </c>
      <c r="D152" s="14"/>
      <c r="E152" s="42"/>
      <c r="F152" s="42"/>
      <c r="G152" s="15">
        <f t="shared" si="17"/>
        <v>8000</v>
      </c>
      <c r="I152" s="95"/>
      <c r="J152" s="95">
        <v>40470</v>
      </c>
      <c r="K152" s="82">
        <f>IF(J152&lt;&gt;"",G152,"")</f>
        <v>8000</v>
      </c>
      <c r="L152" s="56">
        <f t="shared" si="18"/>
        <v>0</v>
      </c>
      <c r="M152" s="56">
        <f t="shared" si="19"/>
        <v>0</v>
      </c>
      <c r="N152" s="56">
        <f t="shared" si="20"/>
        <v>0</v>
      </c>
      <c r="O152" s="45"/>
    </row>
    <row r="153" ht="12.75">
      <c r="C153" s="2">
        <f>B3</f>
        <v>322240</v>
      </c>
    </row>
    <row r="154" ht="12.75">
      <c r="C154" s="2">
        <f>SUM(C152:C153)</f>
        <v>330240</v>
      </c>
    </row>
  </sheetData>
  <sheetProtection/>
  <dataValidations count="3">
    <dataValidation operator="lessThanOrEqual" allowBlank="1" showErrorMessage="1" prompt="Feil! &#10;Kun mindre eller lik Andel SK-produkter " errorTitle="Ulovlig verdi!" error="Kun mindre eller lik Andel SK-produkter" sqref="F4:F143"/>
    <dataValidation type="date" allowBlank="1" showInputMessage="1" showErrorMessage="1" sqref="I4:I152">
      <formula1>38991</formula1>
      <formula2>40238</formula2>
    </dataValidation>
    <dataValidation type="date" allowBlank="1" showInputMessage="1" showErrorMessage="1" sqref="J4:J152">
      <formula1>40179</formula1>
      <formula2>40543</formula2>
    </dataValidation>
  </dataValidations>
  <printOptions/>
  <pageMargins left="0.21" right="0.21" top="0.74" bottom="0.5" header="0.5" footer="0.5"/>
  <pageSetup fitToHeight="3" fitToWidth="1" horizontalDpi="600" verticalDpi="600" orientation="landscape" paperSize="9" scale="73" r:id="rId3"/>
  <rowBreaks count="1" manualBreakCount="1">
    <brk id="95" max="255" man="1"/>
  </rowBreaks>
  <colBreaks count="1" manualBreakCount="1">
    <brk id="1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Q7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3.00390625" style="0" customWidth="1"/>
    <col min="2" max="2" width="16.57421875" style="0" bestFit="1" customWidth="1"/>
    <col min="3" max="3" width="10.421875" style="0" customWidth="1"/>
    <col min="4" max="4" width="3.140625" style="0" customWidth="1"/>
    <col min="6" max="6" width="8.28125" style="0" bestFit="1" customWidth="1"/>
    <col min="7" max="7" width="9.7109375" style="0" bestFit="1" customWidth="1"/>
    <col min="8" max="8" width="8.28125" style="0" customWidth="1"/>
    <col min="9" max="9" width="12.7109375" style="0" customWidth="1"/>
    <col min="10" max="10" width="9.8515625" style="0" bestFit="1" customWidth="1"/>
    <col min="12" max="12" width="2.8515625" style="0" customWidth="1"/>
    <col min="13" max="13" width="8.7109375" style="0" customWidth="1"/>
    <col min="14" max="14" width="8.7109375" style="0" hidden="1" customWidth="1"/>
    <col min="15" max="15" width="9.28125" style="0" customWidth="1"/>
  </cols>
  <sheetData>
    <row r="1" ht="13.5" thickBot="1"/>
    <row r="2" spans="2:15" ht="12.75">
      <c r="B2" s="30"/>
      <c r="C2" s="131" t="s">
        <v>1036</v>
      </c>
      <c r="D2" s="59"/>
      <c r="E2" s="154" t="s">
        <v>1037</v>
      </c>
      <c r="F2" s="155"/>
      <c r="G2" s="155"/>
      <c r="H2" s="155"/>
      <c r="I2" s="155"/>
      <c r="J2" s="155"/>
      <c r="K2" s="156"/>
      <c r="L2" s="35"/>
      <c r="M2" s="152" t="s">
        <v>898</v>
      </c>
      <c r="N2" s="152"/>
      <c r="O2" s="153"/>
    </row>
    <row r="3" spans="2:17" ht="51">
      <c r="B3" s="31"/>
      <c r="C3" s="60" t="s">
        <v>1034</v>
      </c>
      <c r="D3" s="61"/>
      <c r="E3" s="122" t="s">
        <v>901</v>
      </c>
      <c r="F3" s="122" t="s">
        <v>1039</v>
      </c>
      <c r="G3" s="122" t="s">
        <v>1055</v>
      </c>
      <c r="H3" s="122" t="s">
        <v>1039</v>
      </c>
      <c r="I3" s="47" t="s">
        <v>1069</v>
      </c>
      <c r="J3" s="47" t="s">
        <v>1035</v>
      </c>
      <c r="K3" s="47" t="s">
        <v>1068</v>
      </c>
      <c r="L3" s="36"/>
      <c r="M3" s="48" t="s">
        <v>899</v>
      </c>
      <c r="N3" s="48" t="s">
        <v>900</v>
      </c>
      <c r="O3" s="49" t="s">
        <v>901</v>
      </c>
      <c r="Q3" s="29"/>
    </row>
    <row r="4" spans="2:15" ht="12.75">
      <c r="B4" s="50" t="s">
        <v>896</v>
      </c>
      <c r="C4" s="62">
        <f>Kommune!E3</f>
        <v>1535999.5955040825</v>
      </c>
      <c r="D4" s="37"/>
      <c r="E4" s="37">
        <f>Kommune!M3</f>
        <v>3636777.7715736125</v>
      </c>
      <c r="F4" s="123">
        <f>E4/C4</f>
        <v>2.367694485218988</v>
      </c>
      <c r="G4" s="37">
        <f>E4-J4</f>
        <v>3300925.7715736125</v>
      </c>
      <c r="H4" s="92">
        <f>G4/C4</f>
        <v>2.14904078180458</v>
      </c>
      <c r="I4" s="37">
        <f>Kommune!N3</f>
        <v>1825584</v>
      </c>
      <c r="J4" s="37">
        <f>Kommune!O3</f>
        <v>335852</v>
      </c>
      <c r="K4" s="37">
        <f>Kommune!P3</f>
        <v>0</v>
      </c>
      <c r="L4" s="36"/>
      <c r="M4" s="36">
        <f>Kommune!B3</f>
        <v>430</v>
      </c>
      <c r="N4" s="36">
        <f>Kommune!K3</f>
        <v>106</v>
      </c>
      <c r="O4" s="38">
        <f>Kommune!L3</f>
        <v>429</v>
      </c>
    </row>
    <row r="5" spans="2:15" ht="12.75">
      <c r="B5" s="50" t="s">
        <v>897</v>
      </c>
      <c r="C5" s="62">
        <f>Fylkeskommune!E3</f>
        <v>2672004.4757767883</v>
      </c>
      <c r="D5" s="37"/>
      <c r="E5" s="37">
        <f>Fylkeskommune!M3</f>
        <v>2845056.075465228</v>
      </c>
      <c r="F5" s="123">
        <f>E5/C5</f>
        <v>1.0647647117575023</v>
      </c>
      <c r="G5" s="37">
        <f>E5-J5</f>
        <v>2830197.075465228</v>
      </c>
      <c r="H5" s="92">
        <f>G5/C5</f>
        <v>1.0592037180785225</v>
      </c>
      <c r="I5" s="37">
        <f>Fylkeskommune!N3</f>
        <v>135333</v>
      </c>
      <c r="J5" s="37">
        <f>Fylkeskommune!O3</f>
        <v>14859</v>
      </c>
      <c r="K5" s="37">
        <f>Fylkeskommune!P3</f>
        <v>22860</v>
      </c>
      <c r="L5" s="36"/>
      <c r="M5" s="36">
        <f>Fylkeskommune!B3</f>
        <v>18</v>
      </c>
      <c r="N5" s="36">
        <f>Fylkeskommune!K3</f>
        <v>5</v>
      </c>
      <c r="O5" s="38">
        <f>Fylkeskommune!L3</f>
        <v>18</v>
      </c>
    </row>
    <row r="6" spans="2:15" ht="13.5" thickBot="1">
      <c r="B6" s="51" t="s">
        <v>1082</v>
      </c>
      <c r="C6" s="63">
        <f>'E-bedrifter'!C3</f>
        <v>1732509.487552116</v>
      </c>
      <c r="D6" s="39"/>
      <c r="E6" s="39">
        <f>'E-bedrifter'!K3</f>
        <v>3031167.6609128364</v>
      </c>
      <c r="F6" s="124">
        <f>E6/C6</f>
        <v>1.7495821423729174</v>
      </c>
      <c r="G6" s="39">
        <f>E6-J6</f>
        <v>2627251.6609128364</v>
      </c>
      <c r="H6" s="93">
        <f>G6/C6</f>
        <v>1.516442870754441</v>
      </c>
      <c r="I6" s="39">
        <f>'E-bedrifter'!L3</f>
        <v>457667</v>
      </c>
      <c r="J6" s="39">
        <f>'E-bedrifter'!M3</f>
        <v>403916</v>
      </c>
      <c r="K6" s="39">
        <f>'E-bedrifter'!N3</f>
        <v>469228.4882628954</v>
      </c>
      <c r="L6" s="40"/>
      <c r="M6" s="40">
        <f>'E-bedrifter'!A3</f>
        <v>145</v>
      </c>
      <c r="N6" s="40">
        <f>'E-bedrifter'!I3</f>
        <v>39</v>
      </c>
      <c r="O6" s="41">
        <f>'E-bedrifter'!J3</f>
        <v>122</v>
      </c>
    </row>
    <row r="7" spans="2:15" ht="13.5" thickBot="1">
      <c r="B7" s="32" t="s">
        <v>902</v>
      </c>
      <c r="C7" s="64">
        <f>SUM(C4:C6)</f>
        <v>5940513.558832986</v>
      </c>
      <c r="D7" s="33"/>
      <c r="E7" s="33">
        <f>SUM(E4:E6)</f>
        <v>9513001.507951677</v>
      </c>
      <c r="F7" s="125">
        <f>E7/C7</f>
        <v>1.601376953985188</v>
      </c>
      <c r="G7" s="33">
        <f>SUM(G4:G6)</f>
        <v>8758374.507951677</v>
      </c>
      <c r="H7" s="94">
        <f>G7/C7</f>
        <v>1.474346354269118</v>
      </c>
      <c r="I7" s="33">
        <f>SUM(I4:I6)</f>
        <v>2418584</v>
      </c>
      <c r="J7" s="33">
        <f>SUM(J4:J6)</f>
        <v>754627</v>
      </c>
      <c r="K7" s="33">
        <f>SUM(K4:K6)</f>
        <v>492088.4882628954</v>
      </c>
      <c r="L7" s="33"/>
      <c r="M7" s="33">
        <f>SUM(M4:M6)</f>
        <v>593</v>
      </c>
      <c r="N7" s="33">
        <f>SUM(N4:N6)</f>
        <v>150</v>
      </c>
      <c r="O7" s="34">
        <f>SUM(O4:O6)</f>
        <v>569</v>
      </c>
    </row>
  </sheetData>
  <sheetProtection/>
  <mergeCells count="2">
    <mergeCell ref="M2:O2"/>
    <mergeCell ref="E2:K2"/>
  </mergeCells>
  <printOptions/>
  <pageMargins left="0.787401575" right="0.787401575" top="0.984251969" bottom="0.984251969" header="0.5" footer="0.5"/>
  <pageSetup horizontalDpi="525" verticalDpi="525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kartverk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admri2</cp:lastModifiedBy>
  <cp:lastPrinted>2011-03-15T15:13:21Z</cp:lastPrinted>
  <dcterms:created xsi:type="dcterms:W3CDTF">2005-01-27T08:53:34Z</dcterms:created>
  <dcterms:modified xsi:type="dcterms:W3CDTF">2011-06-10T13:14:01Z</dcterms:modified>
  <cp:category/>
  <cp:version/>
  <cp:contentType/>
  <cp:contentStatus/>
</cp:coreProperties>
</file>