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3"/>
  </bookViews>
  <sheets>
    <sheet name="RESULTATREGNSKAP" sheetId="1" r:id="rId1"/>
    <sheet name="BALANSE" sheetId="2" r:id="rId2"/>
    <sheet name="Kunder-Lev" sheetId="3" r:id="rId3"/>
    <sheet name="Spes. Adm.kostn." sheetId="4" r:id="rId4"/>
  </sheets>
  <definedNames/>
  <calcPr fullCalcOnLoad="1"/>
</workbook>
</file>

<file path=xl/sharedStrings.xml><?xml version="1.0" encoding="utf-8"?>
<sst xmlns="http://schemas.openxmlformats.org/spreadsheetml/2006/main" count="79" uniqueCount="76">
  <si>
    <t>Omløpsmidler</t>
  </si>
  <si>
    <t>SUM OMLØPSMIDLER</t>
  </si>
  <si>
    <t>SUM EIENDELER</t>
  </si>
  <si>
    <t>Leverandørgjeld</t>
  </si>
  <si>
    <t>SUM GJELD OG EGENKAPITAL</t>
  </si>
  <si>
    <t>EIENDELER</t>
  </si>
  <si>
    <t>Bank driftskonto</t>
  </si>
  <si>
    <t>Bank særvilkår</t>
  </si>
  <si>
    <t>GJELD OG EGENKAPITAL</t>
  </si>
  <si>
    <t>EGENKAPITAL</t>
  </si>
  <si>
    <t>Årets resultat</t>
  </si>
  <si>
    <t>SUM EGENKAPITAL</t>
  </si>
  <si>
    <t>GJELD</t>
  </si>
  <si>
    <t>SUM  GJELD</t>
  </si>
  <si>
    <t>Driftsinntekter</t>
  </si>
  <si>
    <t>Medlemsinntekter</t>
  </si>
  <si>
    <t>SUM DRIFTSINNTEKTER</t>
  </si>
  <si>
    <t>Driftskostnader</t>
  </si>
  <si>
    <t>Usenix/login</t>
  </si>
  <si>
    <t>Kostander årsmøte</t>
  </si>
  <si>
    <t>Kostnader medlemsmøte</t>
  </si>
  <si>
    <t>SUM DRIFTSUTGIFTER</t>
  </si>
  <si>
    <t>Driftsresultat</t>
  </si>
  <si>
    <t>Finans og finanskostnader</t>
  </si>
  <si>
    <t>Renteinntekter</t>
  </si>
  <si>
    <t>Rentekostnader</t>
  </si>
  <si>
    <t>NETTO FINANSPOSTER</t>
  </si>
  <si>
    <t>ORDINÆRT RESULTAT</t>
  </si>
  <si>
    <t>Regnskap</t>
  </si>
  <si>
    <t xml:space="preserve">Budsjett </t>
  </si>
  <si>
    <t>Sekretariatskostn. Arrangementer</t>
  </si>
  <si>
    <t>Sekretariatskostn. Regnskap</t>
  </si>
  <si>
    <t>Revisjonskostnader</t>
  </si>
  <si>
    <t>Andre  honorarer</t>
  </si>
  <si>
    <t>Gaver</t>
  </si>
  <si>
    <t>Sum sekretariatskostnader</t>
  </si>
  <si>
    <t>Web server</t>
  </si>
  <si>
    <t>Andre adm.kostnader</t>
  </si>
  <si>
    <t>ANLEGGSMIDLER</t>
  </si>
  <si>
    <t>B ilagsnr</t>
  </si>
  <si>
    <t>Navn/Firma</t>
  </si>
  <si>
    <t>Gjelder</t>
  </si>
  <si>
    <t>Beløp</t>
  </si>
  <si>
    <t>Sum leverandører</t>
  </si>
  <si>
    <t>Kommentarer</t>
  </si>
  <si>
    <t>Note</t>
  </si>
  <si>
    <t>2002</t>
  </si>
  <si>
    <t/>
  </si>
  <si>
    <t>Egenkapital 1.1.2002</t>
  </si>
  <si>
    <t>Sekretariatskostn. Medlregister/sekrtjenester</t>
  </si>
  <si>
    <t>RESULTATREGNSKAP for NUUG</t>
  </si>
  <si>
    <t>31.12.2001</t>
  </si>
  <si>
    <t>Kostander arrangementer</t>
  </si>
  <si>
    <t>Pr. 31.12.2002</t>
  </si>
  <si>
    <t>Medlemskontingent 2003</t>
  </si>
  <si>
    <t>Hasner a konto</t>
  </si>
  <si>
    <t>revisjon</t>
  </si>
  <si>
    <t>EDB Teamco</t>
  </si>
  <si>
    <t>bet fnr 12386</t>
  </si>
  <si>
    <t>må refunderes, betalt dobbelt</t>
  </si>
  <si>
    <t>DND Østlandet</t>
  </si>
  <si>
    <t>gaver/pizza</t>
  </si>
  <si>
    <t>DND Servicekontoret</t>
  </si>
  <si>
    <t>diverse utg</t>
  </si>
  <si>
    <t>sekrtjenester des</t>
  </si>
  <si>
    <t>Sum driftskostnader</t>
  </si>
  <si>
    <t>Sum andre kostnader</t>
  </si>
  <si>
    <t>Budsjett forslag</t>
  </si>
  <si>
    <t>Styre møter/møteutgifter</t>
  </si>
  <si>
    <t>Spesifisering av adm.kostnader</t>
  </si>
  <si>
    <t>BALANSE NUUG 2002</t>
  </si>
  <si>
    <t>Konto 4156 kopiering</t>
  </si>
  <si>
    <t>konto 4157 porto</t>
  </si>
  <si>
    <t>konto 4166 andre adm kostn</t>
  </si>
  <si>
    <t>konto 4167 støtte til DAF</t>
  </si>
  <si>
    <t>Sum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</si>
</sst>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General_)"/>
  </numFmts>
  <fonts count="9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2" fontId="3" fillId="0" borderId="0" xfId="0" applyNumberFormat="1" applyFont="1" applyBorder="1" applyAlignment="1" applyProtection="1">
      <alignment/>
      <protection/>
    </xf>
    <xf numFmtId="4" fontId="3" fillId="0" borderId="0" xfId="0" applyNumberFormat="1" applyFont="1" applyBorder="1" applyAlignment="1" applyProtection="1" quotePrefix="1">
      <alignment horizontal="center"/>
      <protection/>
    </xf>
    <xf numFmtId="4" fontId="3" fillId="0" borderId="0" xfId="0" applyNumberFormat="1" applyFont="1" applyBorder="1" applyAlignment="1" quotePrefix="1">
      <alignment horizontal="center"/>
    </xf>
    <xf numFmtId="172" fontId="3" fillId="0" borderId="0" xfId="0" applyNumberFormat="1" applyFont="1" applyFill="1" applyBorder="1" applyAlignment="1" applyProtection="1">
      <alignment horizontal="left"/>
      <protection/>
    </xf>
    <xf numFmtId="4" fontId="3" fillId="0" borderId="0" xfId="0" applyNumberFormat="1" applyFont="1" applyFill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 horizontal="left"/>
      <protection/>
    </xf>
    <xf numFmtId="4" fontId="1" fillId="0" borderId="0" xfId="15" applyNumberFormat="1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172" fontId="3" fillId="0" borderId="0" xfId="0" applyNumberFormat="1" applyFont="1" applyBorder="1" applyAlignment="1" applyProtection="1">
      <alignment horizontal="left"/>
      <protection/>
    </xf>
    <xf numFmtId="4" fontId="3" fillId="0" borderId="0" xfId="0" applyNumberFormat="1" applyFont="1" applyBorder="1" applyAlignment="1" applyProtection="1">
      <alignment/>
      <protection/>
    </xf>
    <xf numFmtId="4" fontId="3" fillId="0" borderId="0" xfId="0" applyNumberFormat="1" applyFont="1" applyBorder="1" applyAlignment="1" applyProtection="1" quotePrefix="1">
      <alignment horizontal="right"/>
      <protection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4" fontId="1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 applyProtection="1">
      <alignment horizontal="right"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 quotePrefix="1">
      <alignment horizontal="center"/>
    </xf>
    <xf numFmtId="4" fontId="3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3" fillId="0" borderId="1" xfId="0" applyNumberFormat="1" applyFont="1" applyBorder="1" applyAlignment="1" applyProtection="1">
      <alignment horizontal="right"/>
      <protection/>
    </xf>
    <xf numFmtId="4" fontId="3" fillId="0" borderId="1" xfId="0" applyNumberFormat="1" applyFont="1" applyBorder="1" applyAlignment="1" applyProtection="1">
      <alignment/>
      <protection/>
    </xf>
    <xf numFmtId="4" fontId="1" fillId="0" borderId="1" xfId="0" applyNumberFormat="1" applyFont="1" applyBorder="1" applyAlignment="1" applyProtection="1">
      <alignment horizontal="right"/>
      <protection/>
    </xf>
    <xf numFmtId="172" fontId="3" fillId="0" borderId="0" xfId="0" applyNumberFormat="1" applyFont="1" applyBorder="1" applyAlignment="1" applyProtection="1">
      <alignment horizontal="center"/>
      <protection/>
    </xf>
    <xf numFmtId="172" fontId="1" fillId="0" borderId="0" xfId="0" applyNumberFormat="1" applyFont="1" applyBorder="1" applyAlignment="1" applyProtection="1">
      <alignment horizontal="right"/>
      <protection/>
    </xf>
    <xf numFmtId="4" fontId="6" fillId="0" borderId="1" xfId="0" applyNumberFormat="1" applyFont="1" applyBorder="1" applyAlignment="1">
      <alignment/>
    </xf>
    <xf numFmtId="4" fontId="3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7" fillId="0" borderId="1" xfId="0" applyNumberFormat="1" applyFont="1" applyBorder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7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0" fillId="0" borderId="0" xfId="0" applyNumberFormat="1" applyAlignment="1">
      <alignment/>
    </xf>
    <xf numFmtId="4" fontId="3" fillId="0" borderId="1" xfId="0" applyNumberFormat="1" applyFont="1" applyBorder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workbookViewId="0" topLeftCell="A8">
      <selection activeCell="C27" sqref="C27"/>
    </sheetView>
  </sheetViews>
  <sheetFormatPr defaultColWidth="11.421875" defaultRowHeight="12.75"/>
  <cols>
    <col min="1" max="1" width="34.421875" style="31" customWidth="1"/>
    <col min="2" max="2" width="5.140625" style="31" customWidth="1"/>
    <col min="3" max="3" width="13.421875" style="32" customWidth="1"/>
    <col min="4" max="4" width="2.8515625" style="32" customWidth="1"/>
    <col min="5" max="5" width="14.00390625" style="32" customWidth="1"/>
    <col min="6" max="6" width="0.85546875" style="32" customWidth="1"/>
    <col min="7" max="7" width="14.28125" style="32" customWidth="1"/>
    <col min="8" max="16384" width="11.421875" style="31" customWidth="1"/>
  </cols>
  <sheetData>
    <row r="2" ht="12.75">
      <c r="A2" s="30" t="s">
        <v>50</v>
      </c>
    </row>
    <row r="3" spans="1:7" ht="12.75">
      <c r="A3" s="30"/>
      <c r="E3" s="33"/>
      <c r="F3" s="33"/>
      <c r="G3" s="32" t="s">
        <v>67</v>
      </c>
    </row>
    <row r="4" spans="3:6" ht="12.75">
      <c r="C4" s="33" t="s">
        <v>28</v>
      </c>
      <c r="D4" s="33"/>
      <c r="E4" s="33" t="s">
        <v>29</v>
      </c>
      <c r="F4" s="33"/>
    </row>
    <row r="5" spans="3:6" ht="12.75">
      <c r="C5" s="34" t="s">
        <v>46</v>
      </c>
      <c r="D5" s="34"/>
      <c r="E5" s="34" t="s">
        <v>46</v>
      </c>
      <c r="F5" s="34"/>
    </row>
    <row r="6" ht="12.75">
      <c r="A6" s="30" t="s">
        <v>14</v>
      </c>
    </row>
    <row r="7" spans="1:7" ht="12.75">
      <c r="A7" s="31" t="s">
        <v>15</v>
      </c>
      <c r="C7" s="36">
        <f>394450.5</f>
        <v>394450.5</v>
      </c>
      <c r="E7" s="36">
        <f>302600+28800+35150+3000</f>
        <v>369550</v>
      </c>
      <c r="F7" s="1"/>
      <c r="G7" s="36">
        <v>369550</v>
      </c>
    </row>
    <row r="8" spans="1:7" ht="12.75">
      <c r="A8" s="30" t="s">
        <v>16</v>
      </c>
      <c r="C8" s="35">
        <f>SUM(C6:C7)</f>
        <v>394450.5</v>
      </c>
      <c r="D8" s="35"/>
      <c r="E8" s="35">
        <f>SUM(E6:E7)</f>
        <v>369550</v>
      </c>
      <c r="F8" s="35"/>
      <c r="G8" s="35">
        <f>SUM(G6:G7)</f>
        <v>369550</v>
      </c>
    </row>
    <row r="10" ht="12.75">
      <c r="A10" s="30" t="s">
        <v>17</v>
      </c>
    </row>
    <row r="11" spans="1:7" ht="12.75">
      <c r="A11" s="31" t="s">
        <v>18</v>
      </c>
      <c r="C11" s="32">
        <v>231151.56</v>
      </c>
      <c r="E11" s="32">
        <v>259200</v>
      </c>
      <c r="G11" s="32">
        <v>259200</v>
      </c>
    </row>
    <row r="12" spans="1:7" ht="12.75">
      <c r="A12" s="31" t="s">
        <v>19</v>
      </c>
      <c r="C12" s="32">
        <v>453.5</v>
      </c>
      <c r="E12" s="32">
        <v>0</v>
      </c>
      <c r="G12" s="32">
        <v>1000</v>
      </c>
    </row>
    <row r="13" spans="1:7" ht="12.75">
      <c r="A13" s="31" t="s">
        <v>20</v>
      </c>
      <c r="C13" s="32">
        <v>7059.3</v>
      </c>
      <c r="E13" s="32">
        <v>0</v>
      </c>
      <c r="G13" s="32">
        <v>10000</v>
      </c>
    </row>
    <row r="14" spans="1:7" ht="12.75">
      <c r="A14" s="31" t="s">
        <v>52</v>
      </c>
      <c r="C14" s="36">
        <f>4321.64</f>
        <v>4321.64</v>
      </c>
      <c r="E14" s="36">
        <v>0</v>
      </c>
      <c r="F14" s="1"/>
      <c r="G14" s="36">
        <v>5000</v>
      </c>
    </row>
    <row r="15" spans="1:7" ht="12.75">
      <c r="A15" s="47" t="s">
        <v>65</v>
      </c>
      <c r="B15" s="47"/>
      <c r="C15" s="48">
        <f>SUM(C11:C14)</f>
        <v>242986</v>
      </c>
      <c r="D15" s="48"/>
      <c r="E15" s="48">
        <f>SUM(E11:E14)</f>
        <v>259200</v>
      </c>
      <c r="F15" s="48"/>
      <c r="G15" s="32">
        <f>SUM(G11:G14)</f>
        <v>275200</v>
      </c>
    </row>
    <row r="16" ht="12.75">
      <c r="C16" s="31"/>
    </row>
    <row r="17" spans="1:3" ht="12.75">
      <c r="A17" s="47" t="s">
        <v>49</v>
      </c>
      <c r="B17" s="47"/>
      <c r="C17" s="48">
        <v>68006.25</v>
      </c>
    </row>
    <row r="18" spans="1:3" ht="12.75">
      <c r="A18" s="47" t="s">
        <v>30</v>
      </c>
      <c r="B18" s="47"/>
      <c r="C18" s="48">
        <v>1162.5</v>
      </c>
    </row>
    <row r="19" spans="1:7" ht="12.75">
      <c r="A19" s="47" t="s">
        <v>31</v>
      </c>
      <c r="B19" s="47"/>
      <c r="C19" s="49">
        <v>12090</v>
      </c>
      <c r="E19" s="45"/>
      <c r="F19" s="53"/>
      <c r="G19" s="36"/>
    </row>
    <row r="20" spans="1:7" ht="12.75">
      <c r="A20" s="50" t="s">
        <v>35</v>
      </c>
      <c r="B20" s="50"/>
      <c r="C20" s="51">
        <f>SUM(C17:C19)</f>
        <v>81258.75</v>
      </c>
      <c r="D20" s="51"/>
      <c r="E20" s="51">
        <v>60000</v>
      </c>
      <c r="F20" s="51"/>
      <c r="G20" s="32">
        <v>60000</v>
      </c>
    </row>
    <row r="21" spans="1:6" ht="13.5">
      <c r="A21" s="38"/>
      <c r="B21" s="38"/>
      <c r="C21" s="39"/>
      <c r="D21" s="39"/>
      <c r="E21" s="39"/>
      <c r="F21" s="39"/>
    </row>
    <row r="22" spans="1:7" ht="12.75">
      <c r="A22" s="31" t="s">
        <v>32</v>
      </c>
      <c r="C22" s="32">
        <v>24800</v>
      </c>
      <c r="E22" s="32">
        <v>20000</v>
      </c>
      <c r="G22" s="32">
        <v>20000</v>
      </c>
    </row>
    <row r="23" spans="1:7" ht="12.75">
      <c r="A23" s="31" t="s">
        <v>33</v>
      </c>
      <c r="C23" s="32">
        <v>0</v>
      </c>
      <c r="E23" s="32">
        <v>5000</v>
      </c>
      <c r="G23" s="32">
        <v>5000</v>
      </c>
    </row>
    <row r="24" spans="1:7" ht="12.75">
      <c r="A24" s="31" t="s">
        <v>68</v>
      </c>
      <c r="C24" s="32">
        <f>2419</f>
        <v>2419</v>
      </c>
      <c r="E24" s="32">
        <v>20000</v>
      </c>
      <c r="G24" s="32">
        <v>3000</v>
      </c>
    </row>
    <row r="25" spans="1:7" ht="12.75">
      <c r="A25" s="31" t="s">
        <v>34</v>
      </c>
      <c r="C25" s="32">
        <v>1173</v>
      </c>
      <c r="E25" s="32">
        <v>1500</v>
      </c>
      <c r="G25" s="32">
        <v>1500</v>
      </c>
    </row>
    <row r="26" spans="1:7" ht="12.75">
      <c r="A26" s="31" t="s">
        <v>36</v>
      </c>
      <c r="C26" s="32">
        <v>1254</v>
      </c>
      <c r="E26" s="32">
        <v>0</v>
      </c>
      <c r="G26" s="32">
        <v>0</v>
      </c>
    </row>
    <row r="27" spans="1:7" ht="12.75">
      <c r="A27" s="31" t="s">
        <v>37</v>
      </c>
      <c r="C27" s="36">
        <f>2558.3+6138.5+2290.8+5000</f>
        <v>15987.599999999999</v>
      </c>
      <c r="E27" s="36">
        <v>25000</v>
      </c>
      <c r="F27" s="1"/>
      <c r="G27" s="36">
        <v>25000</v>
      </c>
    </row>
    <row r="28" spans="1:7" ht="12.75">
      <c r="A28" s="47" t="s">
        <v>66</v>
      </c>
      <c r="B28" s="47"/>
      <c r="C28" s="52">
        <f>SUM(C22:C27)</f>
        <v>45633.6</v>
      </c>
      <c r="D28" s="52"/>
      <c r="E28" s="52">
        <f>SUM(E22:E27)</f>
        <v>71500</v>
      </c>
      <c r="F28" s="52"/>
      <c r="G28" s="52">
        <f>SUM(G22:G27)</f>
        <v>54500</v>
      </c>
    </row>
    <row r="29" spans="3:6" ht="12.75">
      <c r="C29" s="1"/>
      <c r="E29" s="1"/>
      <c r="F29" s="1"/>
    </row>
    <row r="30" spans="1:7" ht="12.75">
      <c r="A30" s="30" t="s">
        <v>21</v>
      </c>
      <c r="C30" s="35">
        <f>C15+C20+C28</f>
        <v>369878.35</v>
      </c>
      <c r="D30" s="11"/>
      <c r="E30" s="35">
        <f>E15+E20+E28</f>
        <v>390700</v>
      </c>
      <c r="F30" s="35"/>
      <c r="G30" s="35">
        <f>G15+G20+G28</f>
        <v>389700</v>
      </c>
    </row>
    <row r="32" spans="1:7" ht="12.75">
      <c r="A32" s="30" t="s">
        <v>22</v>
      </c>
      <c r="C32" s="37">
        <f>C8-C30</f>
        <v>24572.150000000023</v>
      </c>
      <c r="D32" s="35"/>
      <c r="E32" s="37">
        <f>E8-E30</f>
        <v>-21150</v>
      </c>
      <c r="F32" s="11"/>
      <c r="G32" s="37">
        <f>G8-G30</f>
        <v>-20150</v>
      </c>
    </row>
    <row r="34" ht="12.75">
      <c r="A34" s="30" t="s">
        <v>23</v>
      </c>
    </row>
    <row r="35" spans="1:7" ht="12.75">
      <c r="A35" s="31" t="s">
        <v>24</v>
      </c>
      <c r="C35" s="32">
        <v>12730.67</v>
      </c>
      <c r="E35" s="32">
        <v>0</v>
      </c>
      <c r="G35" s="32">
        <v>0</v>
      </c>
    </row>
    <row r="36" spans="1:7" ht="12.75">
      <c r="A36" s="31" t="s">
        <v>25</v>
      </c>
      <c r="C36" s="36">
        <v>539.64</v>
      </c>
      <c r="E36" s="36">
        <v>0</v>
      </c>
      <c r="F36" s="1"/>
      <c r="G36" s="36">
        <v>1000</v>
      </c>
    </row>
    <row r="37" spans="1:7" ht="12.75">
      <c r="A37" s="30" t="s">
        <v>26</v>
      </c>
      <c r="C37" s="35">
        <f>C35-C36</f>
        <v>12191.03</v>
      </c>
      <c r="D37" s="35"/>
      <c r="E37" s="35">
        <f>E35-E36</f>
        <v>0</v>
      </c>
      <c r="F37" s="35"/>
      <c r="G37" s="35">
        <f>SUM(G35:G36)</f>
        <v>1000</v>
      </c>
    </row>
    <row r="39" spans="1:7" ht="12.75">
      <c r="A39" s="30" t="s">
        <v>27</v>
      </c>
      <c r="C39" s="37">
        <f>C32+C37</f>
        <v>36763.18000000002</v>
      </c>
      <c r="D39" s="35"/>
      <c r="E39" s="37">
        <f>E32+E37</f>
        <v>-21150</v>
      </c>
      <c r="F39" s="11"/>
      <c r="G39" s="37">
        <f>G32-G37</f>
        <v>-21150</v>
      </c>
    </row>
    <row r="41" spans="1:4" ht="12.75">
      <c r="A41" s="30"/>
      <c r="C41" s="35"/>
      <c r="D41" s="3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6"/>
  <sheetViews>
    <sheetView workbookViewId="0" topLeftCell="A1">
      <selection activeCell="B10" sqref="B10"/>
    </sheetView>
  </sheetViews>
  <sheetFormatPr defaultColWidth="11.421875" defaultRowHeight="12.75"/>
  <cols>
    <col min="1" max="1" width="30.28125" style="2" customWidth="1"/>
    <col min="2" max="2" width="9.28125" style="2" customWidth="1"/>
    <col min="3" max="3" width="14.7109375" style="24" customWidth="1"/>
    <col min="4" max="4" width="2.57421875" style="24" customWidth="1"/>
    <col min="5" max="5" width="13.28125" style="1" customWidth="1"/>
    <col min="6" max="6" width="38.57421875" style="2" customWidth="1"/>
    <col min="7" max="16384" width="11.421875" style="18" customWidth="1"/>
  </cols>
  <sheetData>
    <row r="2" spans="1:2" ht="18" customHeight="1">
      <c r="A2" s="54" t="s">
        <v>70</v>
      </c>
      <c r="B2" s="10"/>
    </row>
    <row r="3" spans="1:2" ht="16.5" customHeight="1">
      <c r="A3" s="10"/>
      <c r="B3" s="10"/>
    </row>
    <row r="4" spans="3:4" ht="12.75" customHeight="1">
      <c r="C4" s="25"/>
      <c r="D4" s="25"/>
    </row>
    <row r="5" spans="1:6" ht="12.75" customHeight="1">
      <c r="A5" s="3"/>
      <c r="B5" s="43" t="s">
        <v>45</v>
      </c>
      <c r="C5" s="46" t="s">
        <v>53</v>
      </c>
      <c r="D5" s="4"/>
      <c r="E5" s="5" t="s">
        <v>51</v>
      </c>
      <c r="F5" s="10"/>
    </row>
    <row r="6" spans="1:6" ht="12.75" customHeight="1">
      <c r="A6" s="3" t="s">
        <v>5</v>
      </c>
      <c r="B6" s="3"/>
      <c r="C6" s="16" t="s">
        <v>47</v>
      </c>
      <c r="D6" s="16"/>
      <c r="E6" s="5"/>
      <c r="F6" s="10"/>
    </row>
    <row r="7" spans="1:6" ht="12.75" customHeight="1">
      <c r="A7" s="3" t="s">
        <v>38</v>
      </c>
      <c r="B7" s="3"/>
      <c r="C7" s="16"/>
      <c r="D7" s="16"/>
      <c r="E7" s="5"/>
      <c r="F7" s="10"/>
    </row>
    <row r="8" spans="1:6" ht="12.75" customHeight="1">
      <c r="A8" s="3"/>
      <c r="B8" s="3"/>
      <c r="C8" s="16"/>
      <c r="D8" s="16"/>
      <c r="E8" s="5"/>
      <c r="F8" s="10"/>
    </row>
    <row r="9" spans="3:6" ht="12.75" customHeight="1">
      <c r="C9" s="16"/>
      <c r="D9" s="16"/>
      <c r="F9" s="19"/>
    </row>
    <row r="10" spans="1:6" s="21" customFormat="1" ht="12.75" customHeight="1">
      <c r="A10" s="6" t="s">
        <v>0</v>
      </c>
      <c r="B10" s="6"/>
      <c r="C10" s="26"/>
      <c r="D10" s="26"/>
      <c r="E10" s="7"/>
      <c r="F10" s="20"/>
    </row>
    <row r="11" spans="1:6" ht="12.75" customHeight="1">
      <c r="A11" s="8" t="s">
        <v>6</v>
      </c>
      <c r="B11" s="8"/>
      <c r="C11" s="24">
        <v>723190.12</v>
      </c>
      <c r="E11" s="9">
        <v>805394.75</v>
      </c>
      <c r="F11" s="19"/>
    </row>
    <row r="12" spans="1:6" ht="12.75" customHeight="1">
      <c r="A12" s="2" t="s">
        <v>7</v>
      </c>
      <c r="C12" s="24">
        <v>160.35</v>
      </c>
      <c r="E12" s="12">
        <v>155.3</v>
      </c>
      <c r="F12" s="19"/>
    </row>
    <row r="13" spans="1:6" ht="12.75" customHeight="1">
      <c r="A13" s="10" t="s">
        <v>1</v>
      </c>
      <c r="B13" s="10"/>
      <c r="C13" s="56">
        <f>SUM(C11:C12)</f>
        <v>723350.47</v>
      </c>
      <c r="D13" s="27"/>
      <c r="E13" s="37">
        <f>SUM(E11:E12)</f>
        <v>805550.05</v>
      </c>
      <c r="F13" s="19"/>
    </row>
    <row r="14" spans="1:6" ht="12.75" customHeight="1">
      <c r="A14" s="10"/>
      <c r="B14" s="10"/>
      <c r="F14" s="19"/>
    </row>
    <row r="15" spans="1:6" ht="12.75" customHeight="1">
      <c r="A15" s="14" t="s">
        <v>2</v>
      </c>
      <c r="B15" s="14"/>
      <c r="C15" s="40">
        <f>SUM(C13)</f>
        <v>723350.47</v>
      </c>
      <c r="D15" s="29"/>
      <c r="E15" s="41">
        <f>SUM(E13)</f>
        <v>805550.05</v>
      </c>
      <c r="F15" s="19"/>
    </row>
    <row r="16" spans="3:6" ht="12.75" customHeight="1">
      <c r="C16" s="25"/>
      <c r="D16" s="25"/>
      <c r="F16" s="19"/>
    </row>
    <row r="17" spans="1:6" ht="12.75" customHeight="1">
      <c r="A17" s="8"/>
      <c r="B17" s="8"/>
      <c r="C17" s="28"/>
      <c r="D17" s="28"/>
      <c r="E17" s="13"/>
      <c r="F17" s="22"/>
    </row>
    <row r="18" spans="1:6" ht="12.75" customHeight="1">
      <c r="A18" s="8"/>
      <c r="B18" s="8"/>
      <c r="C18" s="28"/>
      <c r="D18" s="28"/>
      <c r="E18" s="13"/>
      <c r="F18" s="22"/>
    </row>
    <row r="19" spans="1:6" ht="12.75" customHeight="1">
      <c r="A19" s="14" t="s">
        <v>8</v>
      </c>
      <c r="B19" s="14"/>
      <c r="C19" s="28"/>
      <c r="D19" s="28"/>
      <c r="E19" s="13"/>
      <c r="F19" s="22"/>
    </row>
    <row r="20" spans="1:6" ht="12.75" customHeight="1">
      <c r="A20" s="14" t="s">
        <v>9</v>
      </c>
      <c r="B20" s="14"/>
      <c r="C20" s="28"/>
      <c r="D20" s="28"/>
      <c r="E20" s="13"/>
      <c r="F20" s="22"/>
    </row>
    <row r="21" spans="1:6" ht="12.75" customHeight="1">
      <c r="A21" s="8"/>
      <c r="B21" s="8"/>
      <c r="C21" s="28"/>
      <c r="D21" s="28"/>
      <c r="E21" s="13"/>
      <c r="F21" s="22"/>
    </row>
    <row r="22" spans="1:6" ht="12.75" customHeight="1">
      <c r="A22" s="8" t="s">
        <v>48</v>
      </c>
      <c r="B22" s="8"/>
      <c r="C22" s="28">
        <f>344667.19</f>
        <v>344667.19</v>
      </c>
      <c r="D22" s="28"/>
      <c r="E22" s="13">
        <f>348280.19-3613</f>
        <v>344667.19</v>
      </c>
      <c r="F22" s="22"/>
    </row>
    <row r="23" spans="1:6" ht="12.75" customHeight="1">
      <c r="A23" s="8" t="s">
        <v>10</v>
      </c>
      <c r="B23" s="8"/>
      <c r="C23" s="42">
        <f>RESULTATREGNSKAP!C39</f>
        <v>36763.18000000002</v>
      </c>
      <c r="D23" s="28"/>
      <c r="E23" s="36"/>
      <c r="F23" s="19"/>
    </row>
    <row r="24" spans="1:6" ht="12.75" customHeight="1">
      <c r="A24" s="14" t="s">
        <v>11</v>
      </c>
      <c r="B24" s="14"/>
      <c r="C24" s="29">
        <f>SUM(C22:C23)</f>
        <v>381430.37</v>
      </c>
      <c r="D24" s="29"/>
      <c r="E24" s="15">
        <f>SUM(E22:E23)</f>
        <v>344667.19</v>
      </c>
      <c r="F24" s="13"/>
    </row>
    <row r="25" spans="1:6" ht="12.75" customHeight="1">
      <c r="A25" s="14"/>
      <c r="B25" s="14"/>
      <c r="C25" s="29"/>
      <c r="D25" s="29"/>
      <c r="E25" s="15"/>
      <c r="F25" s="19"/>
    </row>
    <row r="26" spans="1:6" ht="12.75" customHeight="1">
      <c r="A26" s="14"/>
      <c r="B26" s="14"/>
      <c r="C26" s="29"/>
      <c r="D26" s="29"/>
      <c r="E26" s="15"/>
      <c r="F26" s="19"/>
    </row>
    <row r="27" spans="1:6" s="21" customFormat="1" ht="12.75" customHeight="1">
      <c r="A27" s="17" t="s">
        <v>12</v>
      </c>
      <c r="B27" s="17"/>
      <c r="C27" s="26"/>
      <c r="D27" s="26"/>
      <c r="E27" s="7"/>
      <c r="F27" s="19"/>
    </row>
    <row r="28" spans="1:6" ht="12.75">
      <c r="A28" s="8" t="s">
        <v>3</v>
      </c>
      <c r="B28" s="8"/>
      <c r="C28" s="28">
        <f>17230.1</f>
        <v>17230.1</v>
      </c>
      <c r="D28" s="28"/>
      <c r="E28" s="1">
        <v>129508.86</v>
      </c>
      <c r="F28" s="19"/>
    </row>
    <row r="29" spans="1:6" ht="12.75">
      <c r="A29" s="8" t="s">
        <v>54</v>
      </c>
      <c r="B29" s="44"/>
      <c r="C29" s="42">
        <v>324690</v>
      </c>
      <c r="D29" s="28"/>
      <c r="E29" s="36">
        <v>331374</v>
      </c>
      <c r="F29" s="19"/>
    </row>
    <row r="30" spans="1:6" ht="12.75" customHeight="1">
      <c r="A30" s="14" t="s">
        <v>13</v>
      </c>
      <c r="B30" s="14"/>
      <c r="C30" s="29">
        <f>SUM(C28:C29)</f>
        <v>341920.1</v>
      </c>
      <c r="D30" s="29"/>
      <c r="E30" s="15">
        <f>SUM(E28:E29)</f>
        <v>460882.86</v>
      </c>
      <c r="F30" s="23"/>
    </row>
    <row r="31" ht="12.75" customHeight="1"/>
    <row r="32" spans="1:5" ht="12.75" customHeight="1">
      <c r="A32" s="14" t="s">
        <v>4</v>
      </c>
      <c r="B32" s="14"/>
      <c r="C32" s="37">
        <f>C24+C30</f>
        <v>723350.47</v>
      </c>
      <c r="D32" s="11"/>
      <c r="E32" s="37">
        <f>E24+E30</f>
        <v>805550.05</v>
      </c>
    </row>
    <row r="33" ht="12.75" customHeight="1"/>
    <row r="34" ht="12.75" customHeight="1"/>
    <row r="35" ht="12.75" customHeight="1"/>
    <row r="36" spans="1:4" ht="12.75" customHeight="1">
      <c r="A36" s="10"/>
      <c r="B36" s="10"/>
      <c r="C36" s="27"/>
      <c r="D36" s="27"/>
    </row>
  </sheetData>
  <printOptions/>
  <pageMargins left="0.19" right="0.2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4"/>
  <sheetViews>
    <sheetView workbookViewId="0" topLeftCell="A1">
      <selection activeCell="B15" sqref="B15"/>
    </sheetView>
  </sheetViews>
  <sheetFormatPr defaultColWidth="11.421875" defaultRowHeight="12.75"/>
  <cols>
    <col min="1" max="1" width="8.00390625" style="31" customWidth="1"/>
    <col min="2" max="2" width="23.140625" style="31" customWidth="1"/>
    <col min="3" max="3" width="16.8515625" style="31" customWidth="1"/>
    <col min="4" max="4" width="11.421875" style="32" customWidth="1"/>
    <col min="5" max="5" width="29.8515625" style="31" bestFit="1" customWidth="1"/>
    <col min="6" max="16384" width="11.421875" style="31" customWidth="1"/>
  </cols>
  <sheetData>
    <row r="3" ht="12.75">
      <c r="A3" s="30" t="s">
        <v>3</v>
      </c>
    </row>
    <row r="5" spans="1:5" ht="12.75">
      <c r="A5" s="30" t="s">
        <v>39</v>
      </c>
      <c r="B5" s="30" t="s">
        <v>40</v>
      </c>
      <c r="C5" s="30" t="s">
        <v>41</v>
      </c>
      <c r="D5" s="35" t="s">
        <v>42</v>
      </c>
      <c r="E5" s="30" t="s">
        <v>44</v>
      </c>
    </row>
    <row r="6" spans="1:4" ht="12.75">
      <c r="A6" s="31">
        <v>414</v>
      </c>
      <c r="B6" s="31" t="s">
        <v>55</v>
      </c>
      <c r="C6" s="31" t="s">
        <v>56</v>
      </c>
      <c r="D6" s="32">
        <v>1240</v>
      </c>
    </row>
    <row r="7" spans="1:5" ht="12.75">
      <c r="A7" s="31">
        <v>415</v>
      </c>
      <c r="B7" s="31" t="s">
        <v>57</v>
      </c>
      <c r="C7" s="31" t="s">
        <v>58</v>
      </c>
      <c r="D7" s="32">
        <v>3750</v>
      </c>
      <c r="E7" s="31" t="s">
        <v>59</v>
      </c>
    </row>
    <row r="8" spans="1:4" ht="12.75">
      <c r="A8" s="31">
        <v>411</v>
      </c>
      <c r="B8" s="31" t="s">
        <v>60</v>
      </c>
      <c r="C8" s="31" t="s">
        <v>61</v>
      </c>
      <c r="D8" s="32">
        <v>1182</v>
      </c>
    </row>
    <row r="9" spans="1:4" ht="12.75">
      <c r="A9" s="31">
        <v>412</v>
      </c>
      <c r="B9" s="31" t="s">
        <v>62</v>
      </c>
      <c r="C9" s="31" t="s">
        <v>63</v>
      </c>
      <c r="D9" s="32">
        <v>828.1</v>
      </c>
    </row>
    <row r="10" spans="1:4" ht="12.75">
      <c r="A10" s="31">
        <v>413</v>
      </c>
      <c r="B10" s="31" t="s">
        <v>62</v>
      </c>
      <c r="C10" s="31" t="s">
        <v>64</v>
      </c>
      <c r="D10" s="32">
        <v>10230</v>
      </c>
    </row>
    <row r="12" spans="2:4" ht="12.75">
      <c r="B12" s="30" t="s">
        <v>43</v>
      </c>
      <c r="C12" s="30"/>
      <c r="D12" s="35">
        <f>SUM(D6:D10)</f>
        <v>17230.1</v>
      </c>
    </row>
    <row r="14" spans="1:5" ht="12.75">
      <c r="A14" s="30"/>
      <c r="B14" s="30"/>
      <c r="C14" s="30"/>
      <c r="D14" s="35"/>
      <c r="E14" s="30"/>
    </row>
    <row r="15" spans="1:5" ht="12.75">
      <c r="A15" s="30"/>
      <c r="B15" s="30"/>
      <c r="C15" s="30"/>
      <c r="D15" s="35"/>
      <c r="E15" s="30"/>
    </row>
    <row r="16" spans="1:5" ht="12.75">
      <c r="A16" s="30"/>
      <c r="B16" s="30"/>
      <c r="C16" s="30"/>
      <c r="D16" s="35"/>
      <c r="E16" s="30"/>
    </row>
    <row r="17" spans="1:5" ht="12.75">
      <c r="A17" s="30"/>
      <c r="B17" s="30"/>
      <c r="C17" s="30"/>
      <c r="D17" s="35"/>
      <c r="E17" s="30"/>
    </row>
    <row r="18" spans="1:5" ht="12.75">
      <c r="A18" s="30"/>
      <c r="B18" s="30"/>
      <c r="C18" s="30"/>
      <c r="D18" s="35"/>
      <c r="E18" s="30"/>
    </row>
    <row r="19" spans="1:5" ht="12.75">
      <c r="A19" s="30"/>
      <c r="B19" s="30"/>
      <c r="C19" s="30"/>
      <c r="D19" s="35"/>
      <c r="E19" s="30"/>
    </row>
    <row r="20" spans="1:5" ht="12.75">
      <c r="A20" s="30"/>
      <c r="B20" s="30"/>
      <c r="C20" s="30"/>
      <c r="D20" s="35"/>
      <c r="E20" s="30"/>
    </row>
    <row r="21" spans="1:5" ht="12.75">
      <c r="A21" s="30"/>
      <c r="B21" s="30"/>
      <c r="C21" s="30"/>
      <c r="D21" s="35"/>
      <c r="E21" s="30"/>
    </row>
    <row r="22" spans="1:5" ht="12.75">
      <c r="A22" s="30"/>
      <c r="B22" s="30"/>
      <c r="C22" s="30"/>
      <c r="D22" s="35"/>
      <c r="E22" s="30"/>
    </row>
    <row r="23" spans="1:5" ht="12.75">
      <c r="A23" s="30"/>
      <c r="B23" s="30"/>
      <c r="C23" s="30"/>
      <c r="D23" s="35"/>
      <c r="E23" s="30"/>
    </row>
    <row r="24" spans="1:5" ht="12.75">
      <c r="A24" s="30"/>
      <c r="B24" s="30"/>
      <c r="C24" s="30"/>
      <c r="D24" s="35"/>
      <c r="E24" s="30"/>
    </row>
  </sheetData>
  <printOptions/>
  <pageMargins left="0.19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B13" sqref="B13"/>
    </sheetView>
  </sheetViews>
  <sheetFormatPr defaultColWidth="11.421875" defaultRowHeight="12.75"/>
  <cols>
    <col min="1" max="1" width="27.140625" style="0" bestFit="1" customWidth="1"/>
    <col min="2" max="2" width="11.421875" style="55" customWidth="1"/>
  </cols>
  <sheetData>
    <row r="1" ht="12.75">
      <c r="A1" t="s">
        <v>69</v>
      </c>
    </row>
    <row r="3" spans="1:2" ht="12.75">
      <c r="A3" t="s">
        <v>71</v>
      </c>
      <c r="B3" s="55">
        <v>2558.3</v>
      </c>
    </row>
    <row r="4" spans="1:2" ht="12.75">
      <c r="A4" t="s">
        <v>72</v>
      </c>
      <c r="B4" s="55">
        <v>6138.5</v>
      </c>
    </row>
    <row r="5" spans="1:2" ht="12.75">
      <c r="A5" t="s">
        <v>73</v>
      </c>
      <c r="B5" s="55">
        <v>2290.8</v>
      </c>
    </row>
    <row r="6" spans="1:2" ht="12.75">
      <c r="A6" t="s">
        <v>74</v>
      </c>
      <c r="B6" s="55">
        <v>5000</v>
      </c>
    </row>
    <row r="7" spans="1:2" ht="12.75">
      <c r="A7" t="s">
        <v>75</v>
      </c>
      <c r="B7" s="55">
        <f>SUM(B3:B6)</f>
        <v>15987.599999999999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Martinsen</dc:creator>
  <cp:keywords/>
  <dc:description/>
  <cp:lastModifiedBy>anne.martinsen</cp:lastModifiedBy>
  <cp:lastPrinted>2003-03-17T09:27:51Z</cp:lastPrinted>
  <dcterms:created xsi:type="dcterms:W3CDTF">2002-03-01T09:14:34Z</dcterms:created>
  <dcterms:modified xsi:type="dcterms:W3CDTF">2003-03-17T09:28:59Z</dcterms:modified>
  <cp:category/>
  <cp:version/>
  <cp:contentType/>
  <cp:contentStatus/>
</cp:coreProperties>
</file>