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7140" activeTab="0"/>
  </bookViews>
  <sheets>
    <sheet name="budsjett2003" sheetId="1" r:id="rId1"/>
  </sheets>
  <definedNames/>
  <calcPr fullCalcOnLoad="1"/>
</workbook>
</file>

<file path=xl/sharedStrings.xml><?xml version="1.0" encoding="utf-8"?>
<sst xmlns="http://schemas.openxmlformats.org/spreadsheetml/2006/main" count="67" uniqueCount="49">
  <si>
    <t>NUUG</t>
  </si>
  <si>
    <t>BUDSJETT</t>
  </si>
  <si>
    <t>REGNSKAP</t>
  </si>
  <si>
    <t>DRIFTSINNTEKTER</t>
  </si>
  <si>
    <t>Bedriftsmedlemmer</t>
  </si>
  <si>
    <t>Ekstra personer I bedrift</t>
  </si>
  <si>
    <t>Personlige medlemmer</t>
  </si>
  <si>
    <t>Studenter</t>
  </si>
  <si>
    <t>Medlemsinntekter</t>
  </si>
  <si>
    <t>Inntekter årsmøte</t>
  </si>
  <si>
    <t>Inntekter seminar</t>
  </si>
  <si>
    <t>Sum driftsinntekter</t>
  </si>
  <si>
    <t>DRIFTSKOSTNADER</t>
  </si>
  <si>
    <t>Kostnader årsmøte</t>
  </si>
  <si>
    <t>Revisjonshonorar</t>
  </si>
  <si>
    <t>Gaver</t>
  </si>
  <si>
    <t>Sum driftskostnader</t>
  </si>
  <si>
    <t>DRIFTSRESULTAT</t>
  </si>
  <si>
    <t>2002</t>
  </si>
  <si>
    <t>antall</t>
  </si>
  <si>
    <t>Kont.</t>
  </si>
  <si>
    <t>sats</t>
  </si>
  <si>
    <t>Dollarkurs</t>
  </si>
  <si>
    <t>Usenix aff.</t>
  </si>
  <si>
    <t>Estimert</t>
  </si>
  <si>
    <t>Usenix student</t>
  </si>
  <si>
    <t>Usenix medlemskap</t>
  </si>
  <si>
    <t>Usenix kontingent (US$)</t>
  </si>
  <si>
    <t>Sekretariat, medl.register/sekretærtjenester</t>
  </si>
  <si>
    <t>Sekretariat, arrangementer</t>
  </si>
  <si>
    <t>Sekretariat, regnskap</t>
  </si>
  <si>
    <t>Sekretariat totalt (Dataforeningen)</t>
  </si>
  <si>
    <t>Kostnader medlemsmøter</t>
  </si>
  <si>
    <t>Kostnader arrangementer</t>
  </si>
  <si>
    <t>Andre honorarer</t>
  </si>
  <si>
    <t>Styremøter/møteutgifter</t>
  </si>
  <si>
    <t>Web server</t>
  </si>
  <si>
    <t>Andre adm. Kostnader</t>
  </si>
  <si>
    <t>Sum andre kostnader</t>
  </si>
  <si>
    <t>Sum driftsutgifter</t>
  </si>
  <si>
    <t>antall 2004</t>
  </si>
  <si>
    <t>Total personer, snitt kontingent</t>
  </si>
  <si>
    <t>2004</t>
  </si>
  <si>
    <t>2003</t>
  </si>
  <si>
    <t>Antall personer (1-3 pr bedrift)</t>
  </si>
  <si>
    <t>Reelt</t>
  </si>
  <si>
    <t>antall 2003</t>
  </si>
  <si>
    <t>(pr 22.4.03)</t>
  </si>
  <si>
    <t>Æresmedlemmer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</si>
</sst>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.00_);[Red]\-#,##0.00"/>
    <numFmt numFmtId="187" formatCode="#,##0.00_);[Red]\-#,##0.00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6"/>
      <name val="Times New Roman"/>
      <family val="0"/>
    </font>
    <font>
      <i/>
      <sz val="14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 quotePrefix="1">
      <alignment/>
    </xf>
    <xf numFmtId="4" fontId="0" fillId="0" borderId="0" xfId="0" applyNumberFormat="1" applyAlignment="1">
      <alignment horizontal="right"/>
    </xf>
    <xf numFmtId="4" fontId="5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5" xfId="0" applyNumberFormat="1" applyBorder="1" applyAlignment="1">
      <alignment/>
    </xf>
    <xf numFmtId="0" fontId="5" fillId="0" borderId="1" xfId="0" applyFont="1" applyBorder="1" applyAlignment="1" quotePrefix="1">
      <alignment/>
    </xf>
    <xf numFmtId="4" fontId="5" fillId="0" borderId="0" xfId="0" applyNumberFormat="1" applyFont="1" applyBorder="1" applyAlignment="1" quotePrefix="1">
      <alignment/>
    </xf>
    <xf numFmtId="4" fontId="5" fillId="0" borderId="5" xfId="0" applyNumberFormat="1" applyFont="1" applyBorder="1" applyAlignment="1" quotePrefix="1">
      <alignment/>
    </xf>
    <xf numFmtId="0" fontId="1" fillId="0" borderId="1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1" fontId="1" fillId="0" borderId="0" xfId="0" applyNumberFormat="1" applyFont="1" applyBorder="1" applyAlignment="1" quotePrefix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1" fontId="0" fillId="0" borderId="1" xfId="0" applyNumberFormat="1" applyBorder="1" applyAlignment="1">
      <alignment/>
    </xf>
    <xf numFmtId="4" fontId="2" fillId="0" borderId="1" xfId="0" applyNumberFormat="1" applyFont="1" applyBorder="1" applyAlignment="1">
      <alignment/>
    </xf>
    <xf numFmtId="1" fontId="2" fillId="0" borderId="5" xfId="0" applyNumberFormat="1" applyFont="1" applyBorder="1" applyAlignment="1">
      <alignment/>
    </xf>
    <xf numFmtId="0" fontId="1" fillId="0" borderId="1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5" xfId="0" applyNumberFormat="1" applyFont="1" applyBorder="1" applyAlignment="1">
      <alignment/>
    </xf>
    <xf numFmtId="1" fontId="0" fillId="0" borderId="2" xfId="0" applyNumberFormat="1" applyBorder="1" applyAlignment="1">
      <alignment/>
    </xf>
    <xf numFmtId="1" fontId="5" fillId="0" borderId="1" xfId="0" applyNumberFormat="1" applyFont="1" applyBorder="1" applyAlignment="1" quotePrefix="1">
      <alignment/>
    </xf>
    <xf numFmtId="1" fontId="1" fillId="0" borderId="1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1" fillId="0" borderId="5" xfId="0" applyNumberFormat="1" applyFont="1" applyBorder="1" applyAlignment="1" quotePrefix="1">
      <alignment/>
    </xf>
    <xf numFmtId="1" fontId="0" fillId="0" borderId="5" xfId="0" applyNumberFormat="1" applyBorder="1" applyAlignment="1">
      <alignment/>
    </xf>
    <xf numFmtId="1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 quotePrefix="1">
      <alignment/>
    </xf>
    <xf numFmtId="0" fontId="1" fillId="0" borderId="0" xfId="0" applyFont="1" applyBorder="1" applyAlignment="1" quotePrefix="1">
      <alignment/>
    </xf>
    <xf numFmtId="0" fontId="2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177" fontId="0" fillId="0" borderId="0" xfId="15" applyBorder="1" applyAlignment="1">
      <alignment/>
    </xf>
    <xf numFmtId="177" fontId="5" fillId="0" borderId="0" xfId="15" applyFont="1" applyBorder="1" applyAlignment="1">
      <alignment/>
    </xf>
    <xf numFmtId="177" fontId="1" fillId="0" borderId="0" xfId="15" applyFont="1" applyBorder="1" applyAlignment="1">
      <alignment/>
    </xf>
    <xf numFmtId="14" fontId="1" fillId="0" borderId="0" xfId="15" applyNumberFormat="1" applyFont="1" applyBorder="1" applyAlignment="1">
      <alignment horizontal="center"/>
    </xf>
    <xf numFmtId="4" fontId="0" fillId="0" borderId="0" xfId="15" applyNumberFormat="1" applyBorder="1" applyAlignment="1">
      <alignment/>
    </xf>
    <xf numFmtId="177" fontId="1" fillId="0" borderId="0" xfId="15" applyFont="1" applyBorder="1" applyAlignment="1">
      <alignment/>
    </xf>
    <xf numFmtId="177" fontId="0" fillId="0" borderId="0" xfId="15" applyFont="1" applyBorder="1" applyAlignment="1">
      <alignment/>
    </xf>
    <xf numFmtId="177" fontId="8" fillId="0" borderId="0" xfId="15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77" fontId="2" fillId="0" borderId="0" xfId="15" applyFont="1" applyBorder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9"/>
  <sheetViews>
    <sheetView tabSelected="1" workbookViewId="0" topLeftCell="A1">
      <selection activeCell="C26" sqref="C26"/>
    </sheetView>
  </sheetViews>
  <sheetFormatPr defaultColWidth="9.140625" defaultRowHeight="12.75"/>
  <cols>
    <col min="2" max="2" width="27.421875" style="0" customWidth="1"/>
    <col min="3" max="3" width="9.28125" style="6" customWidth="1"/>
    <col min="4" max="4" width="11.7109375" style="24" customWidth="1"/>
    <col min="5" max="5" width="9.8515625" style="25" customWidth="1"/>
    <col min="6" max="6" width="9.8515625" style="24" customWidth="1"/>
    <col min="7" max="7" width="7.8515625" style="37" customWidth="1"/>
    <col min="8" max="8" width="11.7109375" style="24" customWidth="1"/>
    <col min="9" max="9" width="7.00390625" style="25" customWidth="1"/>
    <col min="10" max="10" width="6.8515625" style="6" customWidth="1"/>
    <col min="11" max="11" width="12.00390625" style="24" customWidth="1"/>
    <col min="12" max="12" width="6.57421875" style="59" customWidth="1"/>
    <col min="13" max="13" width="11.7109375" style="25" customWidth="1"/>
    <col min="14" max="14" width="5.57421875" style="0" customWidth="1"/>
    <col min="15" max="15" width="11.140625" style="5" customWidth="1"/>
    <col min="16" max="16" width="10.7109375" style="5" customWidth="1"/>
    <col min="17" max="17" width="6.57421875" style="0" customWidth="1"/>
    <col min="18" max="18" width="8.00390625" style="0" customWidth="1"/>
    <col min="19" max="19" width="11.7109375" style="0" customWidth="1"/>
    <col min="20" max="22" width="13.28125" style="0" customWidth="1"/>
    <col min="23" max="23" width="15.28125" style="0" customWidth="1"/>
    <col min="24" max="24" width="11.7109375" style="0" customWidth="1"/>
    <col min="25" max="26" width="10.140625" style="5" customWidth="1"/>
    <col min="27" max="27" width="15.28125" style="0" customWidth="1"/>
    <col min="28" max="28" width="11.7109375" style="0" customWidth="1"/>
    <col min="29" max="29" width="10.140625" style="24" customWidth="1"/>
    <col min="30" max="30" width="11.421875" style="24" customWidth="1"/>
    <col min="31" max="33" width="11.28125" style="68" customWidth="1"/>
  </cols>
  <sheetData>
    <row r="1" spans="1:13" ht="20.25">
      <c r="A1" s="2" t="s">
        <v>0</v>
      </c>
      <c r="C1" s="21"/>
      <c r="D1" s="22"/>
      <c r="E1" s="23"/>
      <c r="F1" s="22"/>
      <c r="G1" s="48"/>
      <c r="H1" s="22"/>
      <c r="I1" s="23"/>
      <c r="J1" s="21"/>
      <c r="K1" s="22"/>
      <c r="L1" s="58"/>
      <c r="M1" s="23"/>
    </row>
    <row r="2" ht="12.75" hidden="1">
      <c r="B2" t="s">
        <v>22</v>
      </c>
    </row>
    <row r="3" spans="1:33" s="3" customFormat="1" ht="18.75">
      <c r="A3" s="3" t="s">
        <v>1</v>
      </c>
      <c r="C3" s="26" t="s">
        <v>42</v>
      </c>
      <c r="D3" s="27" t="s">
        <v>42</v>
      </c>
      <c r="E3" s="28" t="s">
        <v>42</v>
      </c>
      <c r="F3" s="27"/>
      <c r="G3" s="49" t="s">
        <v>43</v>
      </c>
      <c r="H3" s="27" t="s">
        <v>43</v>
      </c>
      <c r="I3" s="28" t="s">
        <v>43</v>
      </c>
      <c r="J3" s="26" t="s">
        <v>18</v>
      </c>
      <c r="K3" s="27" t="s">
        <v>18</v>
      </c>
      <c r="L3" s="60" t="s">
        <v>18</v>
      </c>
      <c r="M3" s="28" t="s">
        <v>18</v>
      </c>
      <c r="O3" s="10"/>
      <c r="P3" s="10"/>
      <c r="Y3" s="5"/>
      <c r="Z3" s="5"/>
      <c r="AC3" s="24"/>
      <c r="AD3" s="24"/>
      <c r="AE3" s="69"/>
      <c r="AF3" s="69"/>
      <c r="AG3" s="69"/>
    </row>
    <row r="4" spans="3:33" s="4" customFormat="1" ht="12.75">
      <c r="C4" s="29"/>
      <c r="D4" s="30" t="s">
        <v>1</v>
      </c>
      <c r="E4" s="31"/>
      <c r="F4" s="30"/>
      <c r="G4" s="50"/>
      <c r="H4" s="30" t="s">
        <v>1</v>
      </c>
      <c r="I4" s="51"/>
      <c r="J4" s="29"/>
      <c r="K4" s="30" t="s">
        <v>1</v>
      </c>
      <c r="L4" s="61"/>
      <c r="M4" s="31" t="s">
        <v>2</v>
      </c>
      <c r="O4" s="7"/>
      <c r="P4" s="7"/>
      <c r="S4" s="7"/>
      <c r="T4" s="7"/>
      <c r="U4" s="7"/>
      <c r="V4" s="7"/>
      <c r="Y4" s="7"/>
      <c r="Z4" s="7"/>
      <c r="AC4" s="30"/>
      <c r="AD4" s="30"/>
      <c r="AE4" s="70"/>
      <c r="AF4" s="70"/>
      <c r="AG4" s="70"/>
    </row>
    <row r="5" spans="4:22" ht="12.75">
      <c r="D5" s="32"/>
      <c r="E5" s="33"/>
      <c r="F5" s="32"/>
      <c r="G5" s="52"/>
      <c r="H5" s="32"/>
      <c r="I5" s="39"/>
      <c r="K5" s="32"/>
      <c r="O5" s="15"/>
      <c r="S5" s="5"/>
      <c r="T5" s="5"/>
      <c r="U5" s="5"/>
      <c r="V5" s="5"/>
    </row>
    <row r="6" spans="1:33" s="4" customFormat="1" ht="12.75">
      <c r="A6" s="4" t="s">
        <v>3</v>
      </c>
      <c r="C6" s="20" t="s">
        <v>20</v>
      </c>
      <c r="D6" s="34">
        <v>2004</v>
      </c>
      <c r="E6" s="35" t="s">
        <v>24</v>
      </c>
      <c r="F6" s="61" t="s">
        <v>45</v>
      </c>
      <c r="G6" s="50" t="s">
        <v>20</v>
      </c>
      <c r="H6" s="34">
        <v>2003</v>
      </c>
      <c r="I6" s="53">
        <v>2003</v>
      </c>
      <c r="J6" s="20" t="s">
        <v>20</v>
      </c>
      <c r="K6" s="62" t="s">
        <v>18</v>
      </c>
      <c r="L6" s="63" t="s">
        <v>18</v>
      </c>
      <c r="M6" s="53">
        <v>2002</v>
      </c>
      <c r="N6" s="12"/>
      <c r="O6" s="8"/>
      <c r="P6" s="8"/>
      <c r="Q6" s="12"/>
      <c r="S6" s="8"/>
      <c r="T6" s="8"/>
      <c r="U6" s="8"/>
      <c r="V6" s="8"/>
      <c r="Y6" s="8"/>
      <c r="Z6" s="8"/>
      <c r="AC6" s="30"/>
      <c r="AD6" s="24"/>
      <c r="AE6" s="71"/>
      <c r="AF6" s="71"/>
      <c r="AG6" s="71"/>
    </row>
    <row r="7" spans="3:22" ht="12.75">
      <c r="C7" s="6" t="s">
        <v>21</v>
      </c>
      <c r="E7" s="36" t="s">
        <v>40</v>
      </c>
      <c r="F7" s="59" t="s">
        <v>46</v>
      </c>
      <c r="G7" s="37" t="s">
        <v>21</v>
      </c>
      <c r="I7" s="54" t="s">
        <v>19</v>
      </c>
      <c r="J7" s="6" t="s">
        <v>21</v>
      </c>
      <c r="K7" s="24" t="s">
        <v>23</v>
      </c>
      <c r="L7" s="59" t="s">
        <v>19</v>
      </c>
      <c r="S7" s="5"/>
      <c r="T7" s="5"/>
      <c r="U7" s="5"/>
      <c r="V7" s="5"/>
    </row>
    <row r="8" spans="1:30" ht="12.75">
      <c r="A8" t="s">
        <v>4</v>
      </c>
      <c r="C8" s="37">
        <v>3750</v>
      </c>
      <c r="D8" s="24">
        <f>E8*C8</f>
        <v>300000</v>
      </c>
      <c r="E8" s="36">
        <v>80</v>
      </c>
      <c r="F8" s="36">
        <v>77</v>
      </c>
      <c r="G8" s="37">
        <v>3750</v>
      </c>
      <c r="H8" s="24">
        <f>$I8*G8</f>
        <v>322500</v>
      </c>
      <c r="I8" s="54">
        <v>86</v>
      </c>
      <c r="J8" s="6">
        <v>3400</v>
      </c>
      <c r="K8" s="24">
        <f>$L8*J8</f>
        <v>302600</v>
      </c>
      <c r="L8" s="59">
        <v>89</v>
      </c>
      <c r="S8" s="5"/>
      <c r="T8" s="5"/>
      <c r="U8" s="5"/>
      <c r="V8" s="5"/>
      <c r="AD8" s="72"/>
    </row>
    <row r="9" spans="2:30" ht="12.75">
      <c r="B9" t="s">
        <v>44</v>
      </c>
      <c r="C9" s="37"/>
      <c r="E9" s="36">
        <v>210</v>
      </c>
      <c r="F9" s="36">
        <v>206</v>
      </c>
      <c r="I9" s="54">
        <v>207</v>
      </c>
      <c r="L9" s="59">
        <v>241</v>
      </c>
      <c r="S9" s="5"/>
      <c r="T9" s="5"/>
      <c r="U9" s="5"/>
      <c r="V9" s="5"/>
      <c r="AD9" s="72"/>
    </row>
    <row r="10" spans="1:30" ht="12.75">
      <c r="A10" t="s">
        <v>5</v>
      </c>
      <c r="C10" s="37">
        <v>1000</v>
      </c>
      <c r="D10" s="24">
        <f>E10*C10</f>
        <v>35000</v>
      </c>
      <c r="E10" s="36">
        <v>35</v>
      </c>
      <c r="F10" s="36">
        <v>33</v>
      </c>
      <c r="G10" s="37">
        <v>1000</v>
      </c>
      <c r="H10" s="24">
        <f>$I10*G10</f>
        <v>35000</v>
      </c>
      <c r="I10" s="54">
        <v>35</v>
      </c>
      <c r="J10" s="6">
        <v>900</v>
      </c>
      <c r="K10" s="24">
        <f>$L10*J10</f>
        <v>28800</v>
      </c>
      <c r="L10" s="59">
        <v>32</v>
      </c>
      <c r="S10" s="5"/>
      <c r="T10" s="5"/>
      <c r="U10" s="5"/>
      <c r="V10" s="5"/>
      <c r="AD10" s="72"/>
    </row>
    <row r="11" spans="1:30" ht="12.75">
      <c r="A11" t="s">
        <v>6</v>
      </c>
      <c r="C11" s="37">
        <v>1050</v>
      </c>
      <c r="D11" s="24">
        <f>E11*C11</f>
        <v>52500</v>
      </c>
      <c r="E11" s="36">
        <v>50</v>
      </c>
      <c r="F11" s="36">
        <v>50</v>
      </c>
      <c r="G11" s="37">
        <v>1050</v>
      </c>
      <c r="H11" s="24">
        <f>$I11*G11</f>
        <v>49350</v>
      </c>
      <c r="I11" s="54">
        <v>47</v>
      </c>
      <c r="J11" s="6">
        <v>950</v>
      </c>
      <c r="K11" s="24">
        <f>$L11*J11</f>
        <v>35150</v>
      </c>
      <c r="L11" s="59">
        <v>37</v>
      </c>
      <c r="S11" s="5"/>
      <c r="T11" s="5"/>
      <c r="U11" s="5"/>
      <c r="V11" s="5"/>
      <c r="AD11" s="72"/>
    </row>
    <row r="12" spans="1:30" ht="12.75">
      <c r="A12" t="s">
        <v>7</v>
      </c>
      <c r="C12" s="37">
        <v>250</v>
      </c>
      <c r="D12" s="24">
        <f>E12*C12</f>
        <v>8750</v>
      </c>
      <c r="E12" s="36">
        <v>35</v>
      </c>
      <c r="F12" s="36">
        <v>32</v>
      </c>
      <c r="G12" s="37">
        <v>250</v>
      </c>
      <c r="H12" s="24">
        <f>$I12*G12</f>
        <v>4750</v>
      </c>
      <c r="I12" s="54">
        <v>19</v>
      </c>
      <c r="J12" s="6">
        <v>300</v>
      </c>
      <c r="K12" s="24">
        <f>$L12*J12</f>
        <v>3000</v>
      </c>
      <c r="L12" s="59">
        <v>10</v>
      </c>
      <c r="S12" s="5"/>
      <c r="T12" s="5"/>
      <c r="U12" s="5"/>
      <c r="V12" s="5"/>
      <c r="AD12" s="72"/>
    </row>
    <row r="13" spans="1:30" ht="12.75">
      <c r="A13" t="s">
        <v>48</v>
      </c>
      <c r="C13" s="37">
        <v>0</v>
      </c>
      <c r="D13" s="24">
        <f>E13*C13</f>
        <v>0</v>
      </c>
      <c r="E13" s="36">
        <v>1</v>
      </c>
      <c r="F13" s="36">
        <v>1</v>
      </c>
      <c r="G13" s="37">
        <v>0</v>
      </c>
      <c r="H13" s="24">
        <f>$I13*G13</f>
        <v>0</v>
      </c>
      <c r="I13" s="54">
        <v>1</v>
      </c>
      <c r="J13" s="6">
        <v>0</v>
      </c>
      <c r="K13" s="24">
        <f>$L13*J13</f>
        <v>0</v>
      </c>
      <c r="L13" s="79">
        <v>1</v>
      </c>
      <c r="S13" s="5"/>
      <c r="T13" s="5"/>
      <c r="U13" s="5"/>
      <c r="V13" s="5"/>
      <c r="AD13" s="72"/>
    </row>
    <row r="14" spans="1:30" ht="12.75">
      <c r="A14" t="s">
        <v>41</v>
      </c>
      <c r="C14" s="38">
        <f>SUM(D8:D12)/E14</f>
        <v>1197.129909365559</v>
      </c>
      <c r="E14" s="39">
        <f>SUM(E9:E13)</f>
        <v>331</v>
      </c>
      <c r="F14" s="39">
        <f>SUM(F9:F13)</f>
        <v>322</v>
      </c>
      <c r="G14" s="52">
        <f>SUM(H8:H12)/$I14</f>
        <v>1332.0388349514562</v>
      </c>
      <c r="I14" s="54">
        <f>SUM(I9:I13)</f>
        <v>309</v>
      </c>
      <c r="J14" s="64">
        <f>SUM(K8:K12)/$L14</f>
        <v>1151.2461059190032</v>
      </c>
      <c r="L14" s="59">
        <f>SUM(L9:L13)</f>
        <v>321</v>
      </c>
      <c r="R14" s="14"/>
      <c r="S14" s="5"/>
      <c r="T14" s="5"/>
      <c r="U14" s="5"/>
      <c r="V14" s="5"/>
      <c r="AD14" s="72"/>
    </row>
    <row r="15" spans="5:22" ht="12.75">
      <c r="E15" s="36"/>
      <c r="F15" s="59" t="s">
        <v>47</v>
      </c>
      <c r="I15" s="54"/>
      <c r="S15" s="5"/>
      <c r="T15" s="5"/>
      <c r="U15" s="5"/>
      <c r="V15" s="5"/>
    </row>
    <row r="16" spans="1:22" ht="12.75">
      <c r="A16" t="s">
        <v>8</v>
      </c>
      <c r="D16" s="24">
        <f>SUM(D8:D13)</f>
        <v>396250</v>
      </c>
      <c r="E16" s="36"/>
      <c r="F16" s="59"/>
      <c r="H16" s="24">
        <f>SUM(H8:H15)</f>
        <v>411600</v>
      </c>
      <c r="K16" s="24">
        <f>SUM(K8:K15)</f>
        <v>369550</v>
      </c>
      <c r="M16" s="45">
        <v>394450.5</v>
      </c>
      <c r="S16" s="5"/>
      <c r="T16" s="5"/>
      <c r="U16" s="5"/>
      <c r="V16" s="5"/>
    </row>
    <row r="17" spans="1:22" ht="12.75">
      <c r="A17" t="s">
        <v>9</v>
      </c>
      <c r="D17" s="24">
        <v>0</v>
      </c>
      <c r="E17" s="36"/>
      <c r="F17" s="59"/>
      <c r="H17" s="24">
        <v>0</v>
      </c>
      <c r="S17" s="5"/>
      <c r="T17" s="5"/>
      <c r="U17" s="5"/>
      <c r="V17" s="9"/>
    </row>
    <row r="18" spans="1:33" ht="12.75">
      <c r="A18" t="s">
        <v>10</v>
      </c>
      <c r="D18" s="24">
        <v>0</v>
      </c>
      <c r="E18" s="36"/>
      <c r="F18" s="59"/>
      <c r="H18" s="24">
        <v>0</v>
      </c>
      <c r="S18" s="5"/>
      <c r="T18" s="5"/>
      <c r="U18" s="5"/>
      <c r="V18" s="9"/>
      <c r="AG18" s="59"/>
    </row>
    <row r="19" spans="19:22" ht="12.75">
      <c r="S19" s="5"/>
      <c r="T19" s="5"/>
      <c r="U19" s="5"/>
      <c r="V19" s="5"/>
    </row>
    <row r="20" spans="1:33" s="1" customFormat="1" ht="12.75">
      <c r="A20" s="1" t="s">
        <v>11</v>
      </c>
      <c r="C20" s="40"/>
      <c r="D20" s="41">
        <f>SUM(D16:D18)</f>
        <v>396250</v>
      </c>
      <c r="E20" s="42"/>
      <c r="F20" s="41"/>
      <c r="G20" s="55"/>
      <c r="H20" s="41">
        <f>SUM(H16:H19)</f>
        <v>411600</v>
      </c>
      <c r="I20" s="42"/>
      <c r="J20" s="40"/>
      <c r="K20" s="41">
        <f>SUM(K16:K19)</f>
        <v>369550</v>
      </c>
      <c r="L20" s="65"/>
      <c r="M20" s="31">
        <f>M16</f>
        <v>394450.5</v>
      </c>
      <c r="O20" s="11"/>
      <c r="P20" s="11"/>
      <c r="S20" s="7"/>
      <c r="T20" s="7"/>
      <c r="U20" s="7"/>
      <c r="V20" s="7"/>
      <c r="Y20" s="7"/>
      <c r="Z20" s="7"/>
      <c r="AC20" s="30"/>
      <c r="AD20" s="24"/>
      <c r="AE20" s="73"/>
      <c r="AF20" s="73"/>
      <c r="AG20" s="73"/>
    </row>
    <row r="21" spans="19:22" ht="12.75">
      <c r="S21" s="5"/>
      <c r="T21" s="5"/>
      <c r="U21" s="5"/>
      <c r="V21" s="5"/>
    </row>
    <row r="22" spans="1:22" ht="12.75">
      <c r="A22" t="s">
        <v>26</v>
      </c>
      <c r="C22" s="43"/>
      <c r="M22" s="25">
        <v>231151.56</v>
      </c>
      <c r="S22" s="5"/>
      <c r="T22" s="5"/>
      <c r="U22" s="5"/>
      <c r="V22" s="5"/>
    </row>
    <row r="23" spans="2:22" ht="12.75">
      <c r="B23" t="s">
        <v>27</v>
      </c>
      <c r="C23" s="6">
        <v>105</v>
      </c>
      <c r="D23" s="24">
        <f>(E9+E10+E11+1)*C23*C25</f>
        <v>245532</v>
      </c>
      <c r="G23" s="37">
        <v>100</v>
      </c>
      <c r="H23" s="24">
        <f>(I9+I10+I11)*G23*$G25</f>
        <v>260100</v>
      </c>
      <c r="J23" s="6">
        <v>90</v>
      </c>
      <c r="K23" s="24">
        <f>(L9+L10+L11)*J23*J25</f>
        <v>251100</v>
      </c>
      <c r="S23" s="5"/>
      <c r="T23" s="5"/>
      <c r="U23" s="5"/>
      <c r="V23" s="5"/>
    </row>
    <row r="24" spans="2:22" ht="12.75">
      <c r="B24" t="s">
        <v>25</v>
      </c>
      <c r="C24" s="6">
        <v>35</v>
      </c>
      <c r="D24" s="24">
        <f>E12*C24*C25</f>
        <v>9677.5</v>
      </c>
      <c r="G24" s="37">
        <v>25</v>
      </c>
      <c r="H24" s="24">
        <f>I12*G24*$G$25</f>
        <v>4275</v>
      </c>
      <c r="J24" s="6">
        <v>90</v>
      </c>
      <c r="K24" s="24">
        <f>L12*J24*J25</f>
        <v>8100</v>
      </c>
      <c r="S24" s="5"/>
      <c r="T24" s="5"/>
      <c r="U24" s="5"/>
      <c r="V24" s="5"/>
    </row>
    <row r="25" spans="2:10" ht="12.75">
      <c r="B25" t="s">
        <v>22</v>
      </c>
      <c r="C25" s="6">
        <v>7.9</v>
      </c>
      <c r="G25" s="37">
        <v>9</v>
      </c>
      <c r="J25" s="6">
        <v>9</v>
      </c>
    </row>
    <row r="26" spans="1:13" ht="12.75">
      <c r="A26" t="s">
        <v>13</v>
      </c>
      <c r="D26" s="24">
        <v>2300</v>
      </c>
      <c r="M26" s="25">
        <v>453.5</v>
      </c>
    </row>
    <row r="27" spans="1:13" ht="12.75">
      <c r="A27" t="s">
        <v>32</v>
      </c>
      <c r="D27" s="24">
        <v>10000</v>
      </c>
      <c r="H27" s="24">
        <v>10000</v>
      </c>
      <c r="K27" s="24">
        <v>20000</v>
      </c>
      <c r="M27" s="25">
        <v>7059.3</v>
      </c>
    </row>
    <row r="28" spans="1:13" ht="12.75">
      <c r="A28" t="s">
        <v>33</v>
      </c>
      <c r="D28" s="24">
        <v>3000</v>
      </c>
      <c r="M28" s="25">
        <v>4321.64</v>
      </c>
    </row>
    <row r="29" spans="1:33" s="76" customFormat="1" ht="12.75">
      <c r="A29" s="76" t="s">
        <v>16</v>
      </c>
      <c r="C29" s="64"/>
      <c r="D29" s="32">
        <f>SUM(D23:D28)</f>
        <v>270509.5</v>
      </c>
      <c r="E29" s="33"/>
      <c r="F29" s="32"/>
      <c r="G29" s="52"/>
      <c r="H29" s="32">
        <f>SUM(H23:H28)</f>
        <v>274375</v>
      </c>
      <c r="I29" s="33"/>
      <c r="J29" s="64"/>
      <c r="K29" s="32">
        <f>SUM(K23:K28)</f>
        <v>279200</v>
      </c>
      <c r="L29" s="77"/>
      <c r="M29" s="33">
        <f>SUM(M22:M28)</f>
        <v>242986</v>
      </c>
      <c r="O29" s="15"/>
      <c r="P29" s="15"/>
      <c r="Y29" s="15"/>
      <c r="Z29" s="15"/>
      <c r="AC29" s="32"/>
      <c r="AD29" s="32"/>
      <c r="AE29" s="78"/>
      <c r="AF29" s="78"/>
      <c r="AG29" s="78"/>
    </row>
    <row r="31" spans="1:22" ht="12.75">
      <c r="A31" t="s">
        <v>12</v>
      </c>
      <c r="S31" s="5"/>
      <c r="T31" s="5"/>
      <c r="U31" s="5"/>
      <c r="V31" s="5"/>
    </row>
    <row r="32" spans="19:22" ht="12.75">
      <c r="S32" s="5"/>
      <c r="T32" s="5"/>
      <c r="U32" s="5"/>
      <c r="V32" s="5"/>
    </row>
    <row r="33" spans="2:22" ht="12.75">
      <c r="B33" t="s">
        <v>28</v>
      </c>
      <c r="D33" s="24">
        <v>70000</v>
      </c>
      <c r="H33" s="24">
        <v>60000</v>
      </c>
      <c r="K33" s="24">
        <v>60000</v>
      </c>
      <c r="M33" s="25">
        <v>68006.25</v>
      </c>
      <c r="S33" s="5"/>
      <c r="T33" s="5"/>
      <c r="U33" s="5"/>
      <c r="V33" s="5"/>
    </row>
    <row r="34" spans="2:22" ht="12.75">
      <c r="B34" t="s">
        <v>29</v>
      </c>
      <c r="D34" s="24">
        <v>1500</v>
      </c>
      <c r="M34" s="25">
        <v>1162.5</v>
      </c>
      <c r="S34" s="5"/>
      <c r="T34" s="5"/>
      <c r="U34" s="5"/>
      <c r="V34" s="5"/>
    </row>
    <row r="35" spans="2:22" ht="12.75">
      <c r="B35" t="s">
        <v>30</v>
      </c>
      <c r="D35" s="24">
        <v>13000</v>
      </c>
      <c r="H35" s="24">
        <v>10000</v>
      </c>
      <c r="K35" s="24">
        <v>5000</v>
      </c>
      <c r="M35" s="25">
        <v>12090</v>
      </c>
      <c r="S35" s="5"/>
      <c r="T35" s="5"/>
      <c r="U35" s="5"/>
      <c r="V35" s="5"/>
    </row>
    <row r="36" spans="1:33" s="76" customFormat="1" ht="12.75">
      <c r="A36" s="76" t="s">
        <v>31</v>
      </c>
      <c r="C36" s="64"/>
      <c r="D36" s="32">
        <f>SUM(D33:D35)</f>
        <v>84500</v>
      </c>
      <c r="E36" s="33"/>
      <c r="F36" s="32"/>
      <c r="G36" s="52"/>
      <c r="H36" s="32">
        <f>SUM(H33:H35)</f>
        <v>70000</v>
      </c>
      <c r="I36" s="33"/>
      <c r="J36" s="64"/>
      <c r="K36" s="32">
        <f>SUM(K33:K35)</f>
        <v>65000</v>
      </c>
      <c r="L36" s="77"/>
      <c r="M36" s="33">
        <f>SUM(M33:M35)</f>
        <v>81258.75</v>
      </c>
      <c r="O36" s="15"/>
      <c r="P36" s="15"/>
      <c r="S36" s="15"/>
      <c r="T36" s="15"/>
      <c r="U36" s="15"/>
      <c r="V36" s="15"/>
      <c r="Y36" s="15"/>
      <c r="Z36" s="15"/>
      <c r="AC36" s="32"/>
      <c r="AD36" s="32"/>
      <c r="AE36" s="78"/>
      <c r="AF36" s="78"/>
      <c r="AG36" s="78"/>
    </row>
    <row r="37" spans="3:33" s="13" customFormat="1" ht="12.75">
      <c r="C37" s="20"/>
      <c r="D37" s="44"/>
      <c r="E37" s="45"/>
      <c r="F37" s="44"/>
      <c r="G37" s="56"/>
      <c r="H37" s="44"/>
      <c r="I37" s="45"/>
      <c r="J37" s="20"/>
      <c r="K37" s="44"/>
      <c r="L37" s="66"/>
      <c r="M37" s="45"/>
      <c r="O37" s="16"/>
      <c r="P37" s="16"/>
      <c r="S37" s="16"/>
      <c r="T37" s="16"/>
      <c r="U37" s="16"/>
      <c r="V37" s="16"/>
      <c r="Y37" s="16"/>
      <c r="Z37" s="16"/>
      <c r="AC37" s="44"/>
      <c r="AD37" s="44"/>
      <c r="AE37" s="74"/>
      <c r="AF37" s="74"/>
      <c r="AG37" s="74"/>
    </row>
    <row r="38" spans="3:33" s="17" customFormat="1" ht="12.75">
      <c r="C38" s="19"/>
      <c r="D38" s="46"/>
      <c r="E38" s="47"/>
      <c r="F38" s="46"/>
      <c r="G38" s="57"/>
      <c r="H38" s="46"/>
      <c r="I38" s="47"/>
      <c r="J38" s="19"/>
      <c r="K38" s="46"/>
      <c r="L38" s="67"/>
      <c r="M38" s="47"/>
      <c r="O38" s="18"/>
      <c r="P38" s="18"/>
      <c r="S38" s="18"/>
      <c r="T38" s="18"/>
      <c r="U38" s="18"/>
      <c r="V38" s="18"/>
      <c r="Y38" s="18"/>
      <c r="Z38" s="18"/>
      <c r="AC38" s="46"/>
      <c r="AD38" s="46"/>
      <c r="AE38" s="75"/>
      <c r="AF38" s="75"/>
      <c r="AG38" s="75"/>
    </row>
    <row r="39" spans="1:22" ht="12.75">
      <c r="A39" t="s">
        <v>14</v>
      </c>
      <c r="D39" s="24">
        <v>25000</v>
      </c>
      <c r="H39" s="24">
        <v>20000</v>
      </c>
      <c r="K39" s="24">
        <v>20000</v>
      </c>
      <c r="M39" s="25">
        <v>24800</v>
      </c>
      <c r="S39" s="5"/>
      <c r="T39" s="5"/>
      <c r="U39" s="5"/>
      <c r="V39" s="5"/>
    </row>
    <row r="40" spans="1:33" s="13" customFormat="1" ht="12.75">
      <c r="A40" s="13" t="s">
        <v>34</v>
      </c>
      <c r="C40" s="20"/>
      <c r="D40" s="44">
        <v>0</v>
      </c>
      <c r="E40" s="45"/>
      <c r="F40" s="44"/>
      <c r="G40" s="56"/>
      <c r="H40" s="44">
        <v>0</v>
      </c>
      <c r="I40" s="45"/>
      <c r="J40" s="20"/>
      <c r="K40" s="44">
        <v>0</v>
      </c>
      <c r="L40" s="66"/>
      <c r="M40" s="45">
        <v>0</v>
      </c>
      <c r="O40" s="16"/>
      <c r="P40" s="16"/>
      <c r="S40" s="16"/>
      <c r="T40" s="16"/>
      <c r="U40" s="16"/>
      <c r="V40" s="16"/>
      <c r="Y40" s="16"/>
      <c r="Z40" s="16"/>
      <c r="AC40" s="44"/>
      <c r="AD40" s="44"/>
      <c r="AE40" s="74"/>
      <c r="AF40" s="74"/>
      <c r="AG40" s="74"/>
    </row>
    <row r="41" spans="1:33" s="13" customFormat="1" ht="12.75">
      <c r="A41" s="13" t="s">
        <v>35</v>
      </c>
      <c r="C41" s="20"/>
      <c r="D41" s="44">
        <v>2500</v>
      </c>
      <c r="E41" s="45"/>
      <c r="F41" s="44"/>
      <c r="G41" s="56"/>
      <c r="H41" s="44"/>
      <c r="I41" s="45"/>
      <c r="J41" s="20"/>
      <c r="K41" s="44"/>
      <c r="L41" s="66"/>
      <c r="M41" s="45">
        <v>2419</v>
      </c>
      <c r="O41" s="16"/>
      <c r="P41" s="16"/>
      <c r="S41" s="16"/>
      <c r="T41" s="16"/>
      <c r="U41" s="16"/>
      <c r="V41" s="16"/>
      <c r="Y41" s="16"/>
      <c r="Z41" s="16"/>
      <c r="AC41" s="44"/>
      <c r="AD41" s="44"/>
      <c r="AE41" s="74"/>
      <c r="AF41" s="74"/>
      <c r="AG41" s="66"/>
    </row>
    <row r="42" spans="1:13" ht="12.75">
      <c r="A42" s="13" t="s">
        <v>15</v>
      </c>
      <c r="D42" s="24">
        <v>1500</v>
      </c>
      <c r="H42" s="24">
        <v>1000</v>
      </c>
      <c r="K42" s="24">
        <v>1500</v>
      </c>
      <c r="M42" s="25">
        <v>1173</v>
      </c>
    </row>
    <row r="43" spans="1:13" ht="12.75">
      <c r="A43" s="13" t="s">
        <v>36</v>
      </c>
      <c r="D43" s="24">
        <v>2000</v>
      </c>
      <c r="M43" s="25">
        <v>1254</v>
      </c>
    </row>
    <row r="44" spans="1:13" ht="12.75">
      <c r="A44" s="13" t="s">
        <v>37</v>
      </c>
      <c r="D44" s="24">
        <v>10000</v>
      </c>
      <c r="H44" s="24">
        <f>15000+30000</f>
        <v>45000</v>
      </c>
      <c r="K44" s="24">
        <v>25000</v>
      </c>
      <c r="M44" s="25">
        <v>15987.6</v>
      </c>
    </row>
    <row r="45" spans="1:33" s="76" customFormat="1" ht="12.75">
      <c r="A45" s="76" t="s">
        <v>38</v>
      </c>
      <c r="C45" s="64"/>
      <c r="D45" s="32">
        <f>SUM(D39:D44)</f>
        <v>41000</v>
      </c>
      <c r="E45" s="33"/>
      <c r="F45" s="32"/>
      <c r="G45" s="52"/>
      <c r="H45" s="32">
        <f>SUM(H39:H44)</f>
        <v>66000</v>
      </c>
      <c r="I45" s="33"/>
      <c r="J45" s="64"/>
      <c r="K45" s="32">
        <f>SUM(K39:K44)</f>
        <v>46500</v>
      </c>
      <c r="L45" s="77"/>
      <c r="M45" s="33">
        <f>SUM(M39:M44)</f>
        <v>45633.6</v>
      </c>
      <c r="O45" s="15"/>
      <c r="P45" s="15"/>
      <c r="Y45" s="15"/>
      <c r="Z45" s="15"/>
      <c r="AC45" s="32"/>
      <c r="AD45" s="32"/>
      <c r="AE45" s="78"/>
      <c r="AF45" s="78"/>
      <c r="AG45" s="78"/>
    </row>
    <row r="46" spans="19:22" ht="12.75">
      <c r="S46" s="5"/>
      <c r="T46" s="5"/>
      <c r="U46" s="5"/>
      <c r="V46" s="5"/>
    </row>
    <row r="47" spans="1:33" s="1" customFormat="1" ht="12.75">
      <c r="A47" s="1" t="s">
        <v>39</v>
      </c>
      <c r="C47" s="40"/>
      <c r="D47" s="41">
        <f>D29+D36+D45</f>
        <v>396009.5</v>
      </c>
      <c r="E47" s="42"/>
      <c r="F47" s="41"/>
      <c r="G47" s="55"/>
      <c r="H47" s="41">
        <f>H29+H36+H45</f>
        <v>410375</v>
      </c>
      <c r="I47" s="42"/>
      <c r="J47" s="40"/>
      <c r="K47" s="41">
        <f>K29+K36+K45</f>
        <v>390700</v>
      </c>
      <c r="L47" s="65"/>
      <c r="M47" s="42">
        <f>M29+M36+M45</f>
        <v>369878.35</v>
      </c>
      <c r="O47" s="11"/>
      <c r="P47" s="11"/>
      <c r="S47" s="7"/>
      <c r="T47" s="7"/>
      <c r="U47" s="7"/>
      <c r="V47" s="7"/>
      <c r="Y47" s="7"/>
      <c r="Z47" s="7"/>
      <c r="AC47" s="30"/>
      <c r="AD47" s="24"/>
      <c r="AE47" s="73"/>
      <c r="AF47" s="73"/>
      <c r="AG47" s="73"/>
    </row>
    <row r="48" spans="19:22" ht="12.75">
      <c r="S48" s="5"/>
      <c r="T48" s="5"/>
      <c r="U48" s="5"/>
      <c r="V48" s="5"/>
    </row>
    <row r="49" spans="1:33" s="1" customFormat="1" ht="12.75">
      <c r="A49" s="1" t="s">
        <v>17</v>
      </c>
      <c r="C49" s="40"/>
      <c r="D49" s="41">
        <f>D20-D47</f>
        <v>240.5</v>
      </c>
      <c r="E49" s="42"/>
      <c r="F49" s="41"/>
      <c r="G49" s="55"/>
      <c r="H49" s="41">
        <f>H20-H47</f>
        <v>1225</v>
      </c>
      <c r="I49" s="42"/>
      <c r="J49" s="40"/>
      <c r="K49" s="41">
        <f>K20-K47</f>
        <v>-21150</v>
      </c>
      <c r="L49" s="65"/>
      <c r="M49" s="42">
        <f>M20-M47</f>
        <v>24572.150000000023</v>
      </c>
      <c r="O49" s="11"/>
      <c r="P49" s="11"/>
      <c r="S49" s="7"/>
      <c r="T49" s="7"/>
      <c r="U49" s="7"/>
      <c r="V49" s="7"/>
      <c r="Y49" s="7"/>
      <c r="Z49" s="7"/>
      <c r="AC49" s="30"/>
      <c r="AD49" s="24"/>
      <c r="AE49" s="73"/>
      <c r="AF49" s="73"/>
      <c r="AG49" s="73"/>
    </row>
    <row r="50" spans="19:22" ht="12.75">
      <c r="S50" s="5"/>
      <c r="T50" s="5"/>
      <c r="U50" s="5"/>
      <c r="V50" s="5"/>
    </row>
    <row r="51" spans="19:22" ht="12.75">
      <c r="S51" s="5"/>
      <c r="T51" s="5"/>
      <c r="U51" s="5"/>
      <c r="V51" s="5"/>
    </row>
    <row r="52" spans="19:22" ht="12.75">
      <c r="S52" s="5"/>
      <c r="T52" s="5"/>
      <c r="U52" s="5"/>
      <c r="V52" s="5"/>
    </row>
    <row r="53" spans="19:22" ht="12.75">
      <c r="S53" s="5"/>
      <c r="T53" s="5"/>
      <c r="U53" s="5"/>
      <c r="V53" s="5"/>
    </row>
    <row r="54" spans="19:22" ht="12.75">
      <c r="S54" s="5"/>
      <c r="T54" s="5"/>
      <c r="U54" s="5"/>
      <c r="V54" s="5"/>
    </row>
    <row r="55" spans="19:22" ht="12.75">
      <c r="S55" s="5"/>
      <c r="T55" s="5"/>
      <c r="U55" s="5"/>
      <c r="V55" s="5"/>
    </row>
    <row r="56" spans="19:22" ht="12.75">
      <c r="S56" s="5"/>
      <c r="T56" s="5"/>
      <c r="U56" s="5"/>
      <c r="V56" s="5"/>
    </row>
    <row r="57" spans="3:33" s="1" customFormat="1" ht="12.75">
      <c r="C57" s="40"/>
      <c r="D57" s="41"/>
      <c r="E57" s="42"/>
      <c r="F57" s="41"/>
      <c r="G57" s="55"/>
      <c r="H57" s="41"/>
      <c r="I57" s="42"/>
      <c r="J57" s="40"/>
      <c r="K57" s="41"/>
      <c r="L57" s="65"/>
      <c r="M57" s="42"/>
      <c r="O57" s="11"/>
      <c r="P57" s="11"/>
      <c r="S57" s="7"/>
      <c r="T57" s="7"/>
      <c r="U57" s="7"/>
      <c r="V57" s="7"/>
      <c r="Y57" s="7"/>
      <c r="Z57" s="7"/>
      <c r="AC57" s="30"/>
      <c r="AD57" s="24"/>
      <c r="AE57" s="73"/>
      <c r="AF57" s="73"/>
      <c r="AG57" s="73"/>
    </row>
    <row r="58" spans="19:22" ht="12.75">
      <c r="S58" s="5"/>
      <c r="T58" s="5"/>
      <c r="U58" s="5"/>
      <c r="V58" s="5"/>
    </row>
    <row r="59" spans="3:33" s="1" customFormat="1" ht="12.75">
      <c r="C59" s="40"/>
      <c r="D59" s="41"/>
      <c r="E59" s="42"/>
      <c r="F59" s="41"/>
      <c r="G59" s="55"/>
      <c r="H59" s="41"/>
      <c r="I59" s="42"/>
      <c r="J59" s="40"/>
      <c r="K59" s="41"/>
      <c r="L59" s="65"/>
      <c r="M59" s="42"/>
      <c r="O59" s="11"/>
      <c r="P59" s="11"/>
      <c r="S59" s="7"/>
      <c r="T59" s="7"/>
      <c r="U59" s="7"/>
      <c r="V59" s="7"/>
      <c r="Y59" s="7"/>
      <c r="Z59" s="7"/>
      <c r="AC59" s="30"/>
      <c r="AD59" s="24"/>
      <c r="AE59" s="73"/>
      <c r="AF59" s="73"/>
      <c r="AG59" s="73"/>
    </row>
  </sheetData>
  <printOptions/>
  <pageMargins left="0.75" right="0.75" top="1" bottom="1" header="0.5" footer="0.5"/>
  <pageSetup fitToHeight="1" fitToWidth="1" horizontalDpi="300" verticalDpi="300" orientation="portrait" paperSize="9" scale="62" r:id="rId1"/>
  <headerFooter alignWithMargins="0">
    <oddHeader>&amp;C&amp;F&amp;RPage &amp;P</oddHeader>
    <oddFooter>&amp;CPrepared by Jon Petter Bjerke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NUUG</dc:title>
  <dc:subject/>
  <dc:creator>Jon Petter Bjerke</dc:creator>
  <cp:keywords/>
  <dc:description/>
  <cp:lastModifiedBy>Jon Petter Bjerke</cp:lastModifiedBy>
  <cp:lastPrinted>2003-04-24T07:53:13Z</cp:lastPrinted>
  <dcterms:created xsi:type="dcterms:W3CDTF">1997-10-30T20:27:16Z</dcterms:created>
  <dcterms:modified xsi:type="dcterms:W3CDTF">2003-04-24T09:00:25Z</dcterms:modified>
  <cp:category/>
  <cp:version/>
  <cp:contentType/>
  <cp:contentStatus/>
</cp:coreProperties>
</file>